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6260" windowHeight="6360" activeTab="0"/>
  </bookViews>
  <sheets>
    <sheet name="Blad1" sheetId="1" r:id="rId1"/>
    <sheet name="Blad2" sheetId="2" r:id="rId2"/>
    <sheet name="Blad3" sheetId="3" r:id="rId3"/>
  </sheets>
  <definedNames>
    <definedName name="_xlnm.Print_Area" localSheetId="0">'Blad1'!$A$1:$F$181</definedName>
  </definedNames>
  <calcPr fullCalcOnLoad="1"/>
</workbook>
</file>

<file path=xl/comments1.xml><?xml version="1.0" encoding="utf-8"?>
<comments xmlns="http://schemas.openxmlformats.org/spreadsheetml/2006/main">
  <authors>
    <author>mneg</author>
    <author>Per-Arne Ekstr?m</author>
  </authors>
  <commentList>
    <comment ref="C4" authorId="0">
      <text>
        <r>
          <rPr>
            <sz val="8"/>
            <rFont val="Tahoma"/>
            <family val="2"/>
          </rPr>
          <t xml:space="preserve">Daniel och jag kom fram till att vi ialla fall initialt gör en uppdelning även för 2010.  Befintlig ram + målgrupp + utöver ram 2010 
</t>
        </r>
      </text>
    </comment>
    <comment ref="G4" authorId="0">
      <text>
        <r>
          <rPr>
            <sz val="8"/>
            <rFont val="Tahoma"/>
            <family val="2"/>
          </rPr>
          <t xml:space="preserve">Daniel och jag kom fram till att vi ialla fall initialt gör en uppdelning även för 2010.  Befintlig ram + målgrupp + utöver ram 2010 
</t>
        </r>
      </text>
    </comment>
    <comment ref="H4" authorId="0">
      <text>
        <r>
          <rPr>
            <sz val="8"/>
            <rFont val="Tahoma"/>
            <family val="2"/>
          </rPr>
          <t xml:space="preserve">Daniel och jag kom fram till att vi ialla fall initialt gör en uppdelning även för 2010.  Befintlig ram + målgrupp + utöver ram 2010 
</t>
        </r>
      </text>
    </comment>
    <comment ref="G71" authorId="0">
      <text>
        <r>
          <rPr>
            <sz val="8"/>
            <rFont val="Tahoma"/>
            <family val="2"/>
          </rPr>
          <t>Begär att få ta i anspråk avsatta medel för  nytt gruppboende under KS.
För annan verksamhet</t>
        </r>
      </text>
    </comment>
    <comment ref="G78" authorId="0">
      <text>
        <r>
          <rPr>
            <sz val="8"/>
            <rFont val="Tahoma"/>
            <family val="2"/>
          </rPr>
          <t xml:space="preserve">Ej beaktat 4,0 mkr avsatta under KS för nytt boende
</t>
        </r>
      </text>
    </comment>
    <comment ref="A84" authorId="0">
      <text>
        <r>
          <rPr>
            <sz val="8"/>
            <rFont val="Tahoma"/>
            <family val="2"/>
          </rPr>
          <t xml:space="preserve">Arbetslösheten fallerUppdaterad 2010-09-16 10:50 
Arbetslösheten var 7,4 procent i augusti, ned från 8,0 procent i juli, icke säsongsrensat, enligt SCB:s Arbetskraftsundersökning
</t>
        </r>
      </text>
    </comment>
    <comment ref="G85" authorId="0">
      <text>
        <r>
          <rPr>
            <sz val="8"/>
            <rFont val="Tahoma"/>
            <family val="2"/>
          </rPr>
          <t xml:space="preserve">För att komma upp till samma nivå som prognostiserat utfall 2010
</t>
        </r>
      </text>
    </comment>
    <comment ref="G87" authorId="0">
      <text>
        <r>
          <rPr>
            <sz val="8"/>
            <rFont val="Tahoma"/>
            <family val="2"/>
          </rPr>
          <t xml:space="preserve">För att komma upp till samma nivå som prognostiserat utfall 2010
</t>
        </r>
      </text>
    </comment>
    <comment ref="D101" authorId="1">
      <text>
        <r>
          <rPr>
            <b/>
            <sz val="8"/>
            <rFont val="Tahoma"/>
            <family val="2"/>
          </rPr>
          <t>Per-Arne Ekström:</t>
        </r>
        <r>
          <rPr>
            <sz val="8"/>
            <rFont val="Tahoma"/>
            <family val="2"/>
          </rPr>
          <t xml:space="preserve">
Utdraget jämfört med de tillkommande kostnader som redovisas i kalkylen.</t>
        </r>
      </text>
    </comment>
    <comment ref="C111" authorId="1">
      <text>
        <r>
          <rPr>
            <b/>
            <sz val="8"/>
            <rFont val="Tahoma"/>
            <family val="2"/>
          </rPr>
          <t>Per-Arne Ekström:</t>
        </r>
        <r>
          <rPr>
            <sz val="8"/>
            <rFont val="Tahoma"/>
            <family val="2"/>
          </rPr>
          <t xml:space="preserve">
Inkl det som låg på Tn, som nu bara har taxe- och uppdragsfinansierad verksamhet.</t>
        </r>
      </text>
    </comment>
    <comment ref="A124" authorId="0">
      <text>
        <r>
          <rPr>
            <sz val="8"/>
            <rFont val="Tahoma"/>
            <family val="2"/>
          </rPr>
          <t xml:space="preserve">Utredning om sammanslagning av Trollhättan och VBG pågår klart tidigast 2013
</t>
        </r>
      </text>
    </comment>
    <comment ref="A129" authorId="0">
      <text>
        <r>
          <rPr>
            <sz val="8"/>
            <rFont val="Tahoma"/>
            <family val="2"/>
          </rPr>
          <t xml:space="preserve">Miljöförvaltningen kommer att föreslå en justering av taxorna för prövning och tillsyn enligt miljöbalken samt offentlig kontroll inom livsmedelslagen inför 2011. Timavgiften är idag 725 kronor och miljöförvaltningen anser att timavgiften bör vara 750 kronor. 
Hej Martin
Här är mina svar
Är det alla undergrupperingar på kontoslag 3172 Miljöavgifter  och 3173 livsmedelsavgifter som är berörda av höjningen från 725 till 750 kronor
Det är konto 3173 till 3177 konton som berörs. Det är våra konton där vi har möjlighet att timdebitera enligt miljöbalken, strålskyddslagen och livsmedelslagen.
Vad blir effekten i kronor ( och slår det med lika % på samtliga kontoslag)
Idag beräknar vi att få in olika på de olika kontona, vi får huvudsakligen våra intäkter via fasta avgifter för miljöfarliga verksamheter och livsmedel (konto 3172 och 3173)
Effekten i kronor bedöms bli ca 73 t kr för miljötillsynstaxan och ca 77 t kr för livsmedelstaxan, motsvarande 3,3%.
Vi äskar en höjning av värmepumpavgiften. Detta innebär att konto 31723 får en annan %-höjning (22%) 33 tkr. Vi har en fast avgift för värmepumpsanläggningar och nu föreslår vi att avgiften höjs från 1,6 h handläggningstid till 2 timmar.  Anledningen till detta är att handläggningen förändrats och  tar idag längre tid. Vi har utifrån vårt tidsrapporteringssytem sett att vi bara har en kostnadsteckning på ca 50% för denna typ av ärenden. Den vägledande myndigheten har ändrat inriktning och  idag ska vi bedöma omkringliggandes fastigheters möjlighet till att kunna borra för bergvärme istället för som förr när vi bara bedömde avstånd. Detta medför att vi måste handlägga ärendena på ett mer omfattande sätt.
Samt hur motiverar ni ert förslag till höjning
Lagstiftaren är tydlig med att den som nyttjar tjänsten ska betala. Vi ska ta ut ett självkostnadspris för de tjänster och nyttigheter som vi tillhandahåller. Dvs. den som orsakar problem ska betala, inte gemene man. T.ex. ska inte hela kvarteret betala när en vill borra för bergvärme. Alla ska inte betala för att en enskild restaurang missköter sig. Synen på vem som ska betala är en viktigt principiell diskussion. (Vänerborg har valt att låta kollektivet betala och därför kan de ha lägre taxor. Tillsynen kostar lika mycket i Thn som V-borg men pengarna betalas in på olika sätt.)
Miljöförvaltningen gjorde hösten 2009 en beräkning av timkostnaden och denna visar att tim¬kostnaden har ökat sedan en liknande beräkning gjordes 2005. Timavgiften fast¬ställdes då till 700 kr per timme. Lönekostnadsutvecklingen har sedan dess varit mellan 3 % och 4 % per år. Den del av timavgiften som utgörs av lönekostna¬den har ökat med 60-80 kr per timme sedan 2005. De övriga overheadkostna¬derna i timavgiften skulle kunna räknas upp med konsumentprisindex men förvalt¬ningen anser att de kan ligga kvar på samma nivå då en viss effektivisering i verk¬samheten uppnåtts. Timavgiften för Miljönämnden i Trollhättans tillsynsverksam¬het föreslogs 2009 sammantaget bli 750 kr per timme. 
Kommunfullmäktige ansåg att en höjning med 50 kronor eller 7,1 % var för hög och beslutade att timavgiften skulle vara 725 kronor. Rekommendationen var att återkomma med resterande höjning inför 2010.
Omgivande kommuner har gjort liknande bedömningar av tillsynens kostnader, t.ex. Uddevalla 750 kr, Lilla Edet 750 kr, Alingsås 800 kr, Miljöförvaltningen Östra Skaraborg 795 livsmedel/775 miljöskydd. Vänerborg har en tillsynsavgift på 650 kronor men de har ett betydligt högre kommunanslag. (Uddevalla gjorde en ny uträkning nu i höst och kom fram till att deras timtaxa borde vara 900 kr, men de föreslår ändå att taxan blir 750, eftersom det i närområdet inte är accepterat med så hög taxa.)
För varje år som taxan inte ökas förlorar vi pengar eftersom tillsynstiden ändå måste läggas ner. Vi kan inte välj att inte genomföra tillsynen. Om vi inte få höjd timtaxa måste vi äska efter ökade anslag.  Mål, metod o resurs hör ihop. Om man ändrar resursen måste målen eller metoderna förändras. Om vi inte får höjd taxa eller höjda anslag måste vi ändra målsättningarna. VI måste minska vårt engagemang i frågor som vi inte får intäkter inom så som naturvård och förorenad mark. Metodmässigt arbetar vi redan effektivt och jag kan bara se att vi kan göra mindre justeringar, inte så att det motsvarar 3% av intäkterna.
Nedan visas hur timtaxan räknats ut
Beräkning av debiterbar tid  (timmar)
Årsarbetstid
Semester, sjukdom
Kontorsmöten m.m.
Ospecificerad tid
Summa debiterbar tid per inspektör och år                               1000                   
Tillsynskostnad (kronor)
Kostnad för utbetalning av löner
Städkostnader
Hyra
Rumsservice
Tele
Mobil
Summa                                                                                                     660 000             ( 2005 var den 590 000)                                                                                                                                                                                                                       
Kostnader för stödinformation(kronor)
IT-kostnad
Inköpssamverkan
Bilkostnad
Fakturakostnader
Böcker, kopiering, post
Summa                                                                                                     25 000                
Chefsöverläggningar(kronor)
Lönekostnader
Övriga omkostnader                                                                                                                                     
Summa                                                                                                     30 000                
Miljöövervakning                                                                                         10 000
Nämnd                                                                                                      20 000
Avskrivning utrustning                                                                                   5 000
Summa totalt                                                                                           750 000
Summering av kostnad per debiterad timme                                                       750
</t>
        </r>
      </text>
    </comment>
  </commentList>
</comments>
</file>

<file path=xl/sharedStrings.xml><?xml version="1.0" encoding="utf-8"?>
<sst xmlns="http://schemas.openxmlformats.org/spreadsheetml/2006/main" count="146" uniqueCount="136">
  <si>
    <t>skall bort</t>
  </si>
  <si>
    <t xml:space="preserve"> Förändr mot budget 2010 (ej rev)</t>
  </si>
  <si>
    <t>BK ramändr 2010</t>
  </si>
  <si>
    <t>Ram/målgr 2011</t>
  </si>
  <si>
    <t>BK ramändr 2011</t>
  </si>
  <si>
    <t>Utbildningsnämnden</t>
  </si>
  <si>
    <t>Enligt finansieringsprincipen</t>
  </si>
  <si>
    <t>Undervisning asylsökande barn</t>
  </si>
  <si>
    <t>Modersmål finska</t>
  </si>
  <si>
    <t>Barnomsorgspeng</t>
  </si>
  <si>
    <t>Rektorsutbildning</t>
  </si>
  <si>
    <t>Nya skollagen</t>
  </si>
  <si>
    <t>HPV-vaccin</t>
  </si>
  <si>
    <t>Högre krav gymnasieskolan</t>
  </si>
  <si>
    <t>Allmän förskola treåringar</t>
  </si>
  <si>
    <t>Övriga ramförändringar</t>
  </si>
  <si>
    <t>Målgruppsförändringar grundskolan</t>
  </si>
  <si>
    <t>Justering målgrupp grundskolan</t>
  </si>
  <si>
    <t>Målgruppsförändringar barnomsorg</t>
  </si>
  <si>
    <t>Justering målgrupp barnomsorg</t>
  </si>
  <si>
    <t xml:space="preserve">Målgruppsförändring gymnasieskolan </t>
  </si>
  <si>
    <t>Justering målgrupp gymnasieskola</t>
  </si>
  <si>
    <t>Målgruppsförändring vuxenutb</t>
  </si>
  <si>
    <t xml:space="preserve">Driftskostnader ny avd barnoms </t>
  </si>
  <si>
    <t>Mindre grupper barnomsorg</t>
  </si>
  <si>
    <t>Lokalbehov i förskolan utifrån mindre platser</t>
  </si>
  <si>
    <t>Lokalbehov i förskolan(målgr.ökn)</t>
  </si>
  <si>
    <t>Driftkostnader nya ytor gymnasiet</t>
  </si>
  <si>
    <t>Tillk hyreskostnad ny yta gymn</t>
  </si>
  <si>
    <t>Särskolelokaler</t>
  </si>
  <si>
    <t>Skolcoach</t>
  </si>
  <si>
    <t>Till UTN:s förfogande EB</t>
  </si>
  <si>
    <t>Administrativt stöd rektorer</t>
  </si>
  <si>
    <t>Nykomlingssluss (välkomsten)</t>
  </si>
  <si>
    <t>Studiehandledning på modersmålet</t>
  </si>
  <si>
    <t>Ventilation och energieffektiviseringar ökad hyreskostn</t>
  </si>
  <si>
    <t xml:space="preserve">Lärarlyftet </t>
  </si>
  <si>
    <t>Kultur-Fritidsnämnden</t>
  </si>
  <si>
    <t>Bibehålla nivån på Fallens dag.</t>
  </si>
  <si>
    <t>Synliggöra Trollhättan</t>
  </si>
  <si>
    <t>Konst i fall- och slussområdet</t>
  </si>
  <si>
    <t>Ungdomsinflytande</t>
  </si>
  <si>
    <t>Kronan vaktmästare</t>
  </si>
  <si>
    <t>Social belastade omr</t>
  </si>
  <si>
    <t>Ökad föreningsstöd</t>
  </si>
  <si>
    <t>Kulturbidrag</t>
  </si>
  <si>
    <t>Föreningsstöd återställa nivån</t>
  </si>
  <si>
    <t>Fastighetsunderhåll</t>
  </si>
  <si>
    <t>Slättbergshallen längre säsong A-h</t>
  </si>
  <si>
    <t>Vaktmästare Slättbergsh o Edsborg</t>
  </si>
  <si>
    <t>Slättbershallen hyra</t>
  </si>
  <si>
    <t>Driftskostn Kronogården</t>
  </si>
  <si>
    <t>Gym på Granngården läggs ned</t>
  </si>
  <si>
    <t>Kompetensutveckling återförs</t>
  </si>
  <si>
    <t>Kulturskola, lägre avg för ökad tillg.</t>
  </si>
  <si>
    <t>Omsorgsnämnden</t>
  </si>
  <si>
    <t>Äldre- o handikappomsorg</t>
  </si>
  <si>
    <t>Målgruppsökning</t>
  </si>
  <si>
    <t xml:space="preserve">Buffert/avdrag nytt gruppboende </t>
  </si>
  <si>
    <t>Omsorger för funktionshindrade</t>
  </si>
  <si>
    <t xml:space="preserve">Målgruppskompensation </t>
  </si>
  <si>
    <t>Arbetsmarknads- och socialnämnden</t>
  </si>
  <si>
    <t>Försörjningsstöd</t>
  </si>
  <si>
    <t>Justering försörjningsstöd</t>
  </si>
  <si>
    <t>Justering övrigt</t>
  </si>
  <si>
    <t>Nya administrativa tjänster</t>
  </si>
  <si>
    <t>Socialtjänst personal ett år</t>
  </si>
  <si>
    <t>Handledare praktiktjänster</t>
  </si>
  <si>
    <t>Integration</t>
  </si>
  <si>
    <t>Byggnads- och trafiknämnden</t>
  </si>
  <si>
    <t>Underhåll o belysning GC o parker</t>
  </si>
  <si>
    <t>Beläggningsunderhåll, tillskott</t>
  </si>
  <si>
    <t xml:space="preserve">Underhåll bro Åkerssjövägen </t>
  </si>
  <si>
    <t>Omdisponerat brounderhåll 2008</t>
  </si>
  <si>
    <t>Ökade ytor vägh</t>
  </si>
  <si>
    <t>Dagvattenavgift</t>
  </si>
  <si>
    <t>Intrångsersättning</t>
  </si>
  <si>
    <t>Bergsskrotning väster fallfåran</t>
  </si>
  <si>
    <t>Ökade ytor park</t>
  </si>
  <si>
    <t>Projekterare</t>
  </si>
  <si>
    <t>Informatör trafikregler/säkerhet</t>
  </si>
  <si>
    <t>Handläggare bygg</t>
  </si>
  <si>
    <t>Kulturmiljöprogram</t>
  </si>
  <si>
    <t xml:space="preserve">Tekniska nämnden </t>
  </si>
  <si>
    <t>Leasing biogasbilar</t>
  </si>
  <si>
    <t>Industrispår</t>
  </si>
  <si>
    <t>Miljönämnden</t>
  </si>
  <si>
    <t>Delfinans lok naturvårdsprojekt</t>
  </si>
  <si>
    <t>Rev skötselplan Slättbergen</t>
  </si>
  <si>
    <t>Allmän resursförstärkning</t>
  </si>
  <si>
    <t>Höjda taxor/övriga besparingar</t>
  </si>
  <si>
    <t>Kommunstyrelsen</t>
  </si>
  <si>
    <t>Val</t>
  </si>
  <si>
    <t>Ej återbesatt chefstjänst HS</t>
  </si>
  <si>
    <t xml:space="preserve">Innovatum AB </t>
  </si>
  <si>
    <t>Innovatum</t>
  </si>
  <si>
    <t>NÄRF beslut och ledningsstöd</t>
  </si>
  <si>
    <t>Gamla Kronogårdsskolans matsal</t>
  </si>
  <si>
    <t>Västtrafik</t>
  </si>
  <si>
    <t>Omställningsinsatser</t>
  </si>
  <si>
    <t>Framtagande ny ÖP</t>
  </si>
  <si>
    <t>Agenda 22</t>
  </si>
  <si>
    <t>NÄRF bidrag för inv i höjdfordon</t>
  </si>
  <si>
    <t>NÄRF brandfarl. O expl.varor</t>
  </si>
  <si>
    <t xml:space="preserve">Trollhättans flygplats </t>
  </si>
  <si>
    <t>Reväst</t>
  </si>
  <si>
    <t>Underhåll gem sammantr.lokaler</t>
  </si>
  <si>
    <t>Brottsförebyggande arbete</t>
  </si>
  <si>
    <t>Arvode gode män</t>
  </si>
  <si>
    <t xml:space="preserve">Summa ramförändringar </t>
  </si>
  <si>
    <t>Varav enl finansieringsprinc</t>
  </si>
  <si>
    <t>Varav övriga förändringar</t>
  </si>
  <si>
    <t>Varav målgruppsförändringar</t>
  </si>
  <si>
    <t>Externa lokaler</t>
  </si>
  <si>
    <t xml:space="preserve">Övriga förändringar </t>
  </si>
  <si>
    <t>Totalförändring (exkl fin princip)</t>
  </si>
  <si>
    <t xml:space="preserve">       Ramförändringar budget 2011</t>
  </si>
  <si>
    <t>Nationella prov åk 6 och 9</t>
  </si>
  <si>
    <t>Datorisering av grund och gymn</t>
  </si>
  <si>
    <t xml:space="preserve">N3 </t>
  </si>
  <si>
    <t>N3/ungdomens hus hyra</t>
  </si>
  <si>
    <t>Anhörigsstöd</t>
  </si>
  <si>
    <t>Praktik undersöterskeutbildning</t>
  </si>
  <si>
    <t>Ekologisk.och eller närodlad en gång i veckan</t>
  </si>
  <si>
    <t>Familjehem</t>
  </si>
  <si>
    <t>Upprustning av centrum</t>
  </si>
  <si>
    <t>Ramändringar 2011</t>
  </si>
  <si>
    <t>Tillfälligt anslag 2010</t>
  </si>
  <si>
    <t>Effektivisering av organisation, med färre chefer</t>
  </si>
  <si>
    <t>extra personal</t>
  </si>
  <si>
    <t xml:space="preserve">Kompetensutveckling, 
studieteknik för grundskolelärare </t>
  </si>
  <si>
    <t>Extra satsning matematik, samverkan med HV</t>
  </si>
  <si>
    <t>Platt organisation, gymn, komv,
grund(utan områdeschefer)</t>
  </si>
  <si>
    <t>V, förslag,
 justering</t>
  </si>
  <si>
    <t>Extra satsning världs klass</t>
  </si>
  <si>
    <t xml:space="preserve">Särskillt stöd i form av extra 
personal grund och gymn(speciallärare och
 mindre klasser, specialpedagoger)
</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</si>
</sst>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24">
    <font>
      <sz val="10"/>
      <name val="Arial"/>
      <family val="0"/>
    </font>
    <font>
      <sz val="11"/>
      <name val="Arial"/>
      <family val="2"/>
    </font>
    <font>
      <b/>
      <sz val="11"/>
      <color indexed="10"/>
      <name val="Arial"/>
      <family val="2"/>
    </font>
    <font>
      <b/>
      <sz val="10"/>
      <name val="Arial"/>
      <family val="2"/>
    </font>
    <font>
      <b/>
      <sz val="13.5"/>
      <name val="Arial"/>
      <family val="2"/>
    </font>
    <font>
      <b/>
      <sz val="12"/>
      <name val="Arial"/>
      <family val="2"/>
    </font>
    <font>
      <sz val="12"/>
      <name val="Arial"/>
      <family val="2"/>
    </font>
    <font>
      <sz val="12"/>
      <color indexed="10"/>
      <name val="Arial"/>
      <family val="2"/>
    </font>
    <font>
      <b/>
      <sz val="14"/>
      <name val="Arial"/>
      <family val="2"/>
    </font>
    <font>
      <sz val="12"/>
      <color indexed="8"/>
      <name val="Arial"/>
      <family val="2"/>
    </font>
    <font>
      <b/>
      <u val="single"/>
      <sz val="12"/>
      <color indexed="12"/>
      <name val="Arial"/>
      <family val="2"/>
    </font>
    <font>
      <u val="single"/>
      <sz val="10"/>
      <color indexed="12"/>
      <name val="Arial"/>
      <family val="2"/>
    </font>
    <font>
      <b/>
      <sz val="12"/>
      <color indexed="8"/>
      <name val="Arial"/>
      <family val="2"/>
    </font>
    <font>
      <sz val="8"/>
      <name val="Tahoma"/>
      <family val="2"/>
    </font>
    <font>
      <b/>
      <sz val="8"/>
      <name val="Tahoma"/>
      <family val="2"/>
    </font>
    <font>
      <sz val="8"/>
      <name val="Arial"/>
      <family val="0"/>
    </font>
    <font>
      <b/>
      <sz val="11"/>
      <name val="Arial"/>
      <family val="2"/>
    </font>
    <font>
      <b/>
      <sz val="12"/>
      <color indexed="10"/>
      <name val="Arial"/>
      <family val="2"/>
    </font>
    <font>
      <b/>
      <i/>
      <sz val="12"/>
      <name val="Arial"/>
      <family val="2"/>
    </font>
    <font>
      <b/>
      <sz val="14"/>
      <color indexed="10"/>
      <name val="Arial"/>
      <family val="2"/>
    </font>
    <font>
      <b/>
      <sz val="18"/>
      <name val="Arial"/>
      <family val="2"/>
    </font>
    <font>
      <sz val="14"/>
      <name val="Arial"/>
      <family val="2"/>
    </font>
    <font>
      <u val="single"/>
      <sz val="10"/>
      <color indexed="36"/>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51"/>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style="thin"/>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3">
    <xf numFmtId="0" fontId="0" fillId="0" borderId="0" xfId="0" applyAlignment="1">
      <alignment/>
    </xf>
    <xf numFmtId="3" fontId="1" fillId="0" borderId="0" xfId="0" applyNumberFormat="1" applyFont="1" applyBorder="1" applyAlignment="1">
      <alignment/>
    </xf>
    <xf numFmtId="0" fontId="0" fillId="0" borderId="0" xfId="0" applyFont="1" applyBorder="1" applyAlignment="1">
      <alignment/>
    </xf>
    <xf numFmtId="0" fontId="0" fillId="2" borderId="0" xfId="0" applyFill="1" applyAlignment="1">
      <alignment/>
    </xf>
    <xf numFmtId="0" fontId="0" fillId="0" borderId="0" xfId="0" applyFont="1" applyAlignment="1">
      <alignment/>
    </xf>
    <xf numFmtId="3" fontId="0" fillId="2" borderId="0" xfId="0" applyNumberFormat="1" applyFont="1" applyFill="1" applyAlignment="1">
      <alignment/>
    </xf>
    <xf numFmtId="3" fontId="0" fillId="0" borderId="0" xfId="0" applyNumberFormat="1" applyFont="1" applyAlignment="1">
      <alignment/>
    </xf>
    <xf numFmtId="3" fontId="1" fillId="2" borderId="1" xfId="0" applyNumberFormat="1" applyFont="1" applyFill="1" applyBorder="1" applyAlignment="1">
      <alignment/>
    </xf>
    <xf numFmtId="14" fontId="1" fillId="0" borderId="1" xfId="0" applyNumberFormat="1" applyFont="1" applyBorder="1" applyAlignment="1">
      <alignment horizontal="left"/>
    </xf>
    <xf numFmtId="3" fontId="2" fillId="2" borderId="1" xfId="0" applyNumberFormat="1" applyFont="1" applyFill="1" applyBorder="1" applyAlignment="1">
      <alignment horizontal="right"/>
    </xf>
    <xf numFmtId="0" fontId="3" fillId="0" borderId="1" xfId="0" applyFont="1" applyBorder="1" applyAlignment="1">
      <alignment/>
    </xf>
    <xf numFmtId="1" fontId="3" fillId="2" borderId="1" xfId="0" applyNumberFormat="1" applyFont="1" applyFill="1" applyBorder="1" applyAlignment="1">
      <alignment horizontal="right" wrapText="1"/>
    </xf>
    <xf numFmtId="0" fontId="0" fillId="0" borderId="1" xfId="0" applyFont="1" applyBorder="1" applyAlignment="1">
      <alignment/>
    </xf>
    <xf numFmtId="3" fontId="3" fillId="2" borderId="1" xfId="0" applyNumberFormat="1" applyFont="1" applyFill="1" applyBorder="1" applyAlignment="1">
      <alignment/>
    </xf>
    <xf numFmtId="0" fontId="0" fillId="0" borderId="1" xfId="0" applyFont="1" applyBorder="1" applyAlignment="1">
      <alignment/>
    </xf>
    <xf numFmtId="3" fontId="3" fillId="2" borderId="1" xfId="0" applyNumberFormat="1" applyFont="1" applyFill="1" applyBorder="1" applyAlignment="1">
      <alignment/>
    </xf>
    <xf numFmtId="3" fontId="4" fillId="2" borderId="1" xfId="0" applyNumberFormat="1" applyFont="1" applyFill="1" applyBorder="1" applyAlignment="1">
      <alignment/>
    </xf>
    <xf numFmtId="0" fontId="5" fillId="0" borderId="1" xfId="0" applyFont="1" applyBorder="1" applyAlignment="1">
      <alignment/>
    </xf>
    <xf numFmtId="3" fontId="5" fillId="2" borderId="1" xfId="0" applyNumberFormat="1" applyFont="1" applyFill="1" applyBorder="1" applyAlignment="1">
      <alignment/>
    </xf>
    <xf numFmtId="0" fontId="6" fillId="0" borderId="1" xfId="0" applyFont="1" applyBorder="1" applyAlignment="1">
      <alignment/>
    </xf>
    <xf numFmtId="3" fontId="6" fillId="2" borderId="1" xfId="0" applyNumberFormat="1" applyFont="1" applyFill="1" applyBorder="1" applyAlignment="1">
      <alignment/>
    </xf>
    <xf numFmtId="0" fontId="6" fillId="0" borderId="1" xfId="0" applyFont="1" applyBorder="1" applyAlignment="1">
      <alignment/>
    </xf>
    <xf numFmtId="0" fontId="7" fillId="0" borderId="1" xfId="0" applyFont="1" applyBorder="1" applyAlignment="1">
      <alignment/>
    </xf>
    <xf numFmtId="3" fontId="7" fillId="2" borderId="1" xfId="0" applyNumberFormat="1" applyFont="1" applyFill="1" applyBorder="1" applyAlignment="1">
      <alignment/>
    </xf>
    <xf numFmtId="3" fontId="6" fillId="2" borderId="1" xfId="0" applyNumberFormat="1" applyFont="1" applyFill="1" applyBorder="1" applyAlignment="1">
      <alignment/>
    </xf>
    <xf numFmtId="0" fontId="7" fillId="0" borderId="1" xfId="0" applyFont="1" applyBorder="1" applyAlignment="1">
      <alignment vertical="top"/>
    </xf>
    <xf numFmtId="3" fontId="6" fillId="2" borderId="1" xfId="0" applyNumberFormat="1"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vertical="top"/>
    </xf>
    <xf numFmtId="3" fontId="9" fillId="2" borderId="1" xfId="0" applyNumberFormat="1" applyFont="1" applyFill="1" applyBorder="1" applyAlignment="1">
      <alignment/>
    </xf>
    <xf numFmtId="0" fontId="7" fillId="0" borderId="1" xfId="0" applyFont="1" applyBorder="1" applyAlignment="1">
      <alignment/>
    </xf>
    <xf numFmtId="0" fontId="8" fillId="2" borderId="1" xfId="0" applyFont="1" applyFill="1" applyBorder="1" applyAlignment="1">
      <alignment/>
    </xf>
    <xf numFmtId="0" fontId="8" fillId="0" borderId="1" xfId="0" applyFont="1" applyBorder="1" applyAlignment="1">
      <alignment/>
    </xf>
    <xf numFmtId="0" fontId="8" fillId="2" borderId="1" xfId="0" applyFont="1" applyFill="1" applyBorder="1" applyAlignment="1">
      <alignment/>
    </xf>
    <xf numFmtId="0" fontId="4" fillId="0" borderId="1" xfId="0" applyFont="1" applyBorder="1" applyAlignment="1">
      <alignment/>
    </xf>
    <xf numFmtId="3" fontId="0" fillId="2" borderId="1" xfId="0" applyNumberFormat="1" applyFont="1" applyFill="1" applyBorder="1" applyAlignment="1">
      <alignment/>
    </xf>
    <xf numFmtId="3" fontId="0" fillId="2" borderId="1" xfId="0" applyNumberFormat="1" applyFont="1" applyFill="1" applyBorder="1" applyAlignment="1">
      <alignment horizontal="right"/>
    </xf>
    <xf numFmtId="3" fontId="0" fillId="2" borderId="1" xfId="0" applyNumberFormat="1" applyFont="1" applyFill="1" applyBorder="1" applyAlignment="1">
      <alignment/>
    </xf>
    <xf numFmtId="0" fontId="3" fillId="0" borderId="1" xfId="0" applyFont="1" applyBorder="1" applyAlignment="1">
      <alignment/>
    </xf>
    <xf numFmtId="3" fontId="3" fillId="2" borderId="0" xfId="0" applyNumberFormat="1" applyFont="1" applyFill="1" applyAlignment="1">
      <alignment horizontal="center"/>
    </xf>
    <xf numFmtId="0" fontId="3" fillId="2" borderId="0" xfId="0" applyFont="1" applyFill="1" applyAlignment="1">
      <alignment horizontal="center"/>
    </xf>
    <xf numFmtId="0" fontId="3" fillId="0" borderId="0" xfId="0" applyFont="1" applyAlignment="1">
      <alignment horizontal="center"/>
    </xf>
    <xf numFmtId="0" fontId="6" fillId="0" borderId="1" xfId="0" applyFont="1" applyBorder="1" applyAlignment="1">
      <alignment wrapText="1"/>
    </xf>
    <xf numFmtId="0" fontId="6" fillId="0" borderId="2" xfId="0" applyFont="1" applyBorder="1" applyAlignment="1">
      <alignment/>
    </xf>
    <xf numFmtId="3" fontId="6" fillId="2" borderId="2" xfId="0" applyNumberFormat="1" applyFont="1" applyFill="1" applyBorder="1" applyAlignment="1">
      <alignment/>
    </xf>
    <xf numFmtId="0" fontId="8" fillId="0" borderId="3" xfId="0" applyFont="1" applyBorder="1" applyAlignment="1">
      <alignment/>
    </xf>
    <xf numFmtId="3" fontId="8" fillId="2" borderId="3" xfId="0" applyNumberFormat="1" applyFont="1" applyFill="1" applyBorder="1" applyAlignment="1">
      <alignment/>
    </xf>
    <xf numFmtId="0" fontId="4" fillId="0" borderId="4" xfId="0" applyFont="1" applyBorder="1" applyAlignment="1">
      <alignment/>
    </xf>
    <xf numFmtId="3" fontId="4" fillId="2" borderId="5" xfId="0" applyNumberFormat="1" applyFont="1" applyFill="1" applyBorder="1" applyAlignment="1">
      <alignment/>
    </xf>
    <xf numFmtId="1" fontId="3" fillId="2" borderId="6" xfId="0" applyNumberFormat="1" applyFont="1" applyFill="1" applyBorder="1" applyAlignment="1">
      <alignment horizontal="right" wrapText="1"/>
    </xf>
    <xf numFmtId="3" fontId="3" fillId="2" borderId="6" xfId="0" applyNumberFormat="1" applyFont="1" applyFill="1" applyBorder="1" applyAlignment="1">
      <alignment/>
    </xf>
    <xf numFmtId="3" fontId="4" fillId="2" borderId="6" xfId="0" applyNumberFormat="1" applyFont="1" applyFill="1" applyBorder="1" applyAlignment="1">
      <alignment/>
    </xf>
    <xf numFmtId="3" fontId="5" fillId="2" borderId="6" xfId="0" applyNumberFormat="1" applyFont="1" applyFill="1" applyBorder="1" applyAlignment="1">
      <alignment/>
    </xf>
    <xf numFmtId="3" fontId="6" fillId="2" borderId="6" xfId="0" applyNumberFormat="1" applyFont="1" applyFill="1" applyBorder="1" applyAlignment="1">
      <alignment/>
    </xf>
    <xf numFmtId="3" fontId="7" fillId="2" borderId="6" xfId="0" applyNumberFormat="1" applyFont="1" applyFill="1" applyBorder="1" applyAlignment="1">
      <alignment/>
    </xf>
    <xf numFmtId="3" fontId="6" fillId="2" borderId="7" xfId="0" applyNumberFormat="1" applyFont="1" applyFill="1" applyBorder="1" applyAlignment="1">
      <alignment/>
    </xf>
    <xf numFmtId="3" fontId="4" fillId="2" borderId="8" xfId="0" applyNumberFormat="1" applyFont="1" applyFill="1" applyBorder="1" applyAlignment="1">
      <alignment/>
    </xf>
    <xf numFmtId="3" fontId="8" fillId="2" borderId="9" xfId="0" applyNumberFormat="1" applyFont="1" applyFill="1" applyBorder="1" applyAlignment="1">
      <alignment/>
    </xf>
    <xf numFmtId="3" fontId="6" fillId="2" borderId="6" xfId="0" applyNumberFormat="1" applyFont="1" applyFill="1" applyBorder="1" applyAlignment="1">
      <alignment vertical="top"/>
    </xf>
    <xf numFmtId="3" fontId="6" fillId="2" borderId="6" xfId="0" applyNumberFormat="1" applyFont="1" applyFill="1" applyBorder="1" applyAlignment="1">
      <alignment/>
    </xf>
    <xf numFmtId="0" fontId="8" fillId="2" borderId="6" xfId="0" applyFont="1" applyFill="1" applyBorder="1" applyAlignment="1">
      <alignment/>
    </xf>
    <xf numFmtId="0" fontId="8" fillId="2" borderId="6" xfId="0" applyFont="1" applyFill="1" applyBorder="1" applyAlignment="1">
      <alignment/>
    </xf>
    <xf numFmtId="3" fontId="0" fillId="2" borderId="6" xfId="0" applyNumberFormat="1" applyFont="1" applyFill="1" applyBorder="1" applyAlignment="1">
      <alignment/>
    </xf>
    <xf numFmtId="3" fontId="0" fillId="2" borderId="6" xfId="0" applyNumberFormat="1" applyFont="1" applyFill="1" applyBorder="1" applyAlignment="1">
      <alignment horizontal="right"/>
    </xf>
    <xf numFmtId="3" fontId="0" fillId="2" borderId="6" xfId="0" applyNumberFormat="1" applyFont="1" applyFill="1" applyBorder="1" applyAlignment="1">
      <alignment/>
    </xf>
    <xf numFmtId="3" fontId="0" fillId="3" borderId="6" xfId="0" applyNumberFormat="1" applyFont="1" applyFill="1" applyBorder="1" applyAlignment="1">
      <alignment/>
    </xf>
    <xf numFmtId="3" fontId="1" fillId="2" borderId="6" xfId="0" applyNumberFormat="1" applyFont="1" applyFill="1" applyBorder="1" applyAlignment="1">
      <alignment/>
    </xf>
    <xf numFmtId="1" fontId="3" fillId="0" borderId="0" xfId="0" applyNumberFormat="1" applyFont="1" applyFill="1" applyBorder="1" applyAlignment="1">
      <alignment horizontal="right" wrapText="1"/>
    </xf>
    <xf numFmtId="3" fontId="3" fillId="0" borderId="0" xfId="0" applyNumberFormat="1" applyFont="1" applyFill="1" applyBorder="1" applyAlignment="1">
      <alignment/>
    </xf>
    <xf numFmtId="3" fontId="3" fillId="0" borderId="0" xfId="0" applyNumberFormat="1" applyFont="1" applyFill="1" applyBorder="1" applyAlignment="1">
      <alignment/>
    </xf>
    <xf numFmtId="3" fontId="4" fillId="0" borderId="0" xfId="0" applyNumberFormat="1" applyFont="1" applyFill="1" applyBorder="1" applyAlignment="1">
      <alignment/>
    </xf>
    <xf numFmtId="3" fontId="5" fillId="0" borderId="0" xfId="0" applyNumberFormat="1" applyFont="1" applyFill="1" applyBorder="1" applyAlignment="1">
      <alignment/>
    </xf>
    <xf numFmtId="3" fontId="6" fillId="0" borderId="0" xfId="0" applyNumberFormat="1" applyFont="1" applyFill="1" applyBorder="1" applyAlignment="1">
      <alignment/>
    </xf>
    <xf numFmtId="3" fontId="7" fillId="0" borderId="0" xfId="0" applyNumberFormat="1" applyFont="1" applyFill="1" applyBorder="1" applyAlignment="1">
      <alignment/>
    </xf>
    <xf numFmtId="3" fontId="6" fillId="0" borderId="0" xfId="0" applyNumberFormat="1" applyFont="1" applyFill="1" applyBorder="1" applyAlignment="1">
      <alignment/>
    </xf>
    <xf numFmtId="3" fontId="7" fillId="0" borderId="0" xfId="0" applyNumberFormat="1" applyFont="1" applyFill="1" applyBorder="1" applyAlignment="1">
      <alignment/>
    </xf>
    <xf numFmtId="0" fontId="6" fillId="0" borderId="0" xfId="0" applyFont="1" applyFill="1" applyBorder="1" applyAlignment="1">
      <alignment/>
    </xf>
    <xf numFmtId="3" fontId="8" fillId="0" borderId="0" xfId="0" applyNumberFormat="1" applyFont="1" applyFill="1" applyBorder="1" applyAlignment="1">
      <alignment/>
    </xf>
    <xf numFmtId="3" fontId="10" fillId="0" borderId="0" xfId="16" applyNumberFormat="1" applyFont="1" applyFill="1" applyBorder="1" applyAlignment="1" applyProtection="1">
      <alignment/>
      <protection/>
    </xf>
    <xf numFmtId="0" fontId="6" fillId="0" borderId="0" xfId="0" applyFont="1" applyFill="1" applyBorder="1" applyAlignment="1">
      <alignment vertical="top"/>
    </xf>
    <xf numFmtId="3" fontId="6" fillId="0" borderId="0" xfId="0" applyNumberFormat="1" applyFont="1" applyFill="1" applyBorder="1" applyAlignment="1">
      <alignment horizontal="right" vertical="top"/>
    </xf>
    <xf numFmtId="3" fontId="6" fillId="0" borderId="0" xfId="0" applyNumberFormat="1" applyFont="1" applyFill="1" applyBorder="1" applyAlignment="1">
      <alignment vertical="top"/>
    </xf>
    <xf numFmtId="3" fontId="8" fillId="0" borderId="0" xfId="0" applyNumberFormat="1" applyFont="1" applyFill="1" applyBorder="1" applyAlignment="1">
      <alignment/>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4" fillId="2" borderId="10" xfId="0" applyNumberFormat="1" applyFont="1" applyFill="1" applyBorder="1" applyAlignment="1">
      <alignment/>
    </xf>
    <xf numFmtId="0" fontId="0" fillId="0" borderId="2" xfId="0" applyFont="1" applyBorder="1" applyAlignment="1">
      <alignment/>
    </xf>
    <xf numFmtId="3" fontId="3" fillId="2" borderId="2" xfId="0" applyNumberFormat="1" applyFont="1" applyFill="1" applyBorder="1" applyAlignment="1">
      <alignment/>
    </xf>
    <xf numFmtId="3" fontId="3" fillId="2" borderId="7" xfId="0" applyNumberFormat="1" applyFont="1" applyFill="1" applyBorder="1" applyAlignment="1">
      <alignment/>
    </xf>
    <xf numFmtId="0" fontId="5" fillId="0" borderId="3" xfId="0" applyFont="1" applyBorder="1" applyAlignment="1">
      <alignment/>
    </xf>
    <xf numFmtId="3" fontId="5" fillId="2" borderId="3" xfId="0" applyNumberFormat="1" applyFont="1" applyFill="1" applyBorder="1" applyAlignment="1">
      <alignment/>
    </xf>
    <xf numFmtId="3" fontId="5" fillId="2" borderId="9" xfId="0" applyNumberFormat="1" applyFont="1" applyFill="1" applyBorder="1" applyAlignment="1">
      <alignment/>
    </xf>
    <xf numFmtId="3" fontId="6" fillId="2" borderId="7" xfId="0" applyNumberFormat="1" applyFont="1" applyFill="1" applyBorder="1" applyAlignment="1">
      <alignment/>
    </xf>
    <xf numFmtId="0" fontId="6" fillId="0" borderId="3" xfId="0" applyFont="1" applyBorder="1" applyAlignment="1">
      <alignment/>
    </xf>
    <xf numFmtId="3" fontId="6" fillId="2" borderId="3" xfId="0" applyNumberFormat="1" applyFont="1" applyFill="1" applyBorder="1" applyAlignment="1">
      <alignment/>
    </xf>
    <xf numFmtId="3" fontId="6" fillId="2" borderId="9" xfId="0" applyNumberFormat="1" applyFont="1" applyFill="1" applyBorder="1" applyAlignment="1">
      <alignment/>
    </xf>
    <xf numFmtId="3" fontId="0" fillId="2" borderId="0" xfId="0" applyNumberFormat="1" applyFont="1" applyFill="1" applyBorder="1" applyAlignment="1">
      <alignment/>
    </xf>
    <xf numFmtId="3" fontId="3" fillId="2" borderId="0" xfId="0" applyNumberFormat="1" applyFont="1" applyFill="1" applyBorder="1" applyAlignment="1">
      <alignment horizontal="center"/>
    </xf>
    <xf numFmtId="0" fontId="0" fillId="0" borderId="0" xfId="0" applyBorder="1" applyAlignment="1">
      <alignment/>
    </xf>
    <xf numFmtId="0" fontId="3" fillId="2" borderId="0" xfId="0" applyFont="1" applyFill="1" applyBorder="1" applyAlignment="1">
      <alignment horizontal="center"/>
    </xf>
    <xf numFmtId="0" fontId="0" fillId="2" borderId="0" xfId="0" applyFill="1" applyBorder="1" applyAlignment="1">
      <alignment/>
    </xf>
    <xf numFmtId="0" fontId="21" fillId="0" borderId="1" xfId="0" applyFont="1" applyBorder="1" applyAlignment="1">
      <alignment wrapText="1"/>
    </xf>
    <xf numFmtId="0" fontId="21" fillId="0" borderId="1" xfId="0" applyFont="1" applyBorder="1" applyAlignment="1">
      <alignment/>
    </xf>
    <xf numFmtId="0" fontId="6" fillId="0" borderId="2" xfId="0" applyFont="1" applyBorder="1" applyAlignment="1">
      <alignment/>
    </xf>
    <xf numFmtId="3" fontId="6" fillId="2" borderId="2" xfId="0" applyNumberFormat="1" applyFont="1" applyFill="1" applyBorder="1" applyAlignment="1">
      <alignment/>
    </xf>
    <xf numFmtId="0" fontId="4" fillId="0" borderId="3" xfId="0" applyFont="1" applyBorder="1" applyAlignment="1">
      <alignment/>
    </xf>
    <xf numFmtId="3" fontId="4" fillId="2" borderId="3" xfId="0" applyNumberFormat="1" applyFont="1" applyFill="1" applyBorder="1" applyAlignment="1">
      <alignment/>
    </xf>
    <xf numFmtId="3" fontId="4" fillId="2" borderId="9" xfId="0" applyNumberFormat="1" applyFont="1" applyFill="1" applyBorder="1" applyAlignment="1">
      <alignment/>
    </xf>
    <xf numFmtId="0" fontId="7" fillId="0" borderId="2" xfId="0" applyFont="1" applyBorder="1" applyAlignment="1">
      <alignment/>
    </xf>
    <xf numFmtId="3" fontId="6" fillId="2" borderId="2" xfId="0" applyNumberFormat="1" applyFont="1" applyFill="1" applyBorder="1" applyAlignment="1">
      <alignment vertical="top"/>
    </xf>
    <xf numFmtId="3" fontId="6" fillId="2" borderId="7" xfId="0" applyNumberFormat="1" applyFont="1" applyFill="1" applyBorder="1" applyAlignment="1">
      <alignment vertical="top"/>
    </xf>
    <xf numFmtId="0" fontId="8" fillId="0" borderId="3" xfId="0" applyFont="1" applyBorder="1" applyAlignment="1">
      <alignment wrapText="1"/>
    </xf>
    <xf numFmtId="3" fontId="8" fillId="2" borderId="3" xfId="0" applyNumberFormat="1" applyFont="1" applyFill="1" applyBorder="1" applyAlignment="1">
      <alignment/>
    </xf>
    <xf numFmtId="3" fontId="8" fillId="2" borderId="9" xfId="0" applyNumberFormat="1" applyFont="1" applyFill="1" applyBorder="1" applyAlignment="1">
      <alignment/>
    </xf>
    <xf numFmtId="0" fontId="4" fillId="0" borderId="4" xfId="0" applyFont="1" applyBorder="1" applyAlignment="1">
      <alignment wrapText="1"/>
    </xf>
    <xf numFmtId="3" fontId="4" fillId="2" borderId="2" xfId="0" applyNumberFormat="1" applyFont="1" applyFill="1" applyBorder="1" applyAlignment="1">
      <alignment/>
    </xf>
    <xf numFmtId="0" fontId="0" fillId="0" borderId="0" xfId="0" applyFill="1" applyAlignment="1">
      <alignment/>
    </xf>
    <xf numFmtId="3" fontId="1" fillId="0" borderId="0" xfId="0" applyNumberFormat="1" applyFont="1" applyFill="1" applyBorder="1" applyAlignment="1">
      <alignment horizontal="center"/>
    </xf>
    <xf numFmtId="1" fontId="3" fillId="0" borderId="0" xfId="0" applyNumberFormat="1" applyFont="1" applyFill="1" applyBorder="1" applyAlignment="1">
      <alignment horizontal="right" wrapText="1"/>
    </xf>
    <xf numFmtId="3" fontId="3" fillId="0" borderId="0" xfId="0" applyNumberFormat="1" applyFont="1" applyFill="1" applyBorder="1" applyAlignment="1">
      <alignment/>
    </xf>
    <xf numFmtId="3" fontId="3" fillId="0" borderId="0" xfId="0" applyNumberFormat="1" applyFont="1" applyFill="1" applyBorder="1" applyAlignment="1">
      <alignment/>
    </xf>
    <xf numFmtId="3" fontId="4" fillId="0" borderId="0" xfId="0" applyNumberFormat="1" applyFont="1" applyFill="1" applyBorder="1" applyAlignment="1">
      <alignment/>
    </xf>
    <xf numFmtId="3" fontId="5" fillId="0" borderId="0" xfId="0" applyNumberFormat="1" applyFont="1" applyFill="1" applyBorder="1" applyAlignment="1">
      <alignment/>
    </xf>
    <xf numFmtId="3" fontId="6" fillId="0" borderId="0" xfId="0" applyNumberFormat="1" applyFont="1" applyFill="1" applyBorder="1" applyAlignment="1">
      <alignment/>
    </xf>
    <xf numFmtId="3" fontId="6" fillId="0" borderId="0" xfId="0" applyNumberFormat="1" applyFont="1" applyFill="1" applyBorder="1" applyAlignment="1">
      <alignment/>
    </xf>
    <xf numFmtId="3" fontId="8" fillId="0" borderId="0" xfId="0" applyNumberFormat="1" applyFont="1" applyFill="1" applyBorder="1" applyAlignment="1">
      <alignment/>
    </xf>
    <xf numFmtId="3" fontId="7" fillId="0" borderId="0" xfId="0" applyNumberFormat="1" applyFont="1" applyFill="1" applyBorder="1" applyAlignment="1">
      <alignment vertical="top"/>
    </xf>
    <xf numFmtId="3" fontId="6" fillId="0" borderId="0" xfId="0" applyNumberFormat="1" applyFont="1" applyFill="1" applyBorder="1" applyAlignment="1">
      <alignment horizontal="right" vertical="top"/>
    </xf>
    <xf numFmtId="3" fontId="6" fillId="0" borderId="0" xfId="0" applyNumberFormat="1" applyFont="1" applyFill="1" applyBorder="1" applyAlignment="1">
      <alignment vertical="top"/>
    </xf>
    <xf numFmtId="3" fontId="8" fillId="0" borderId="0" xfId="0" applyNumberFormat="1" applyFont="1" applyFill="1" applyBorder="1" applyAlignment="1">
      <alignment/>
    </xf>
    <xf numFmtId="3" fontId="6"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horizontal="center"/>
    </xf>
    <xf numFmtId="3" fontId="1" fillId="0" borderId="1" xfId="0" applyNumberFormat="1" applyFont="1" applyFill="1" applyBorder="1" applyAlignment="1">
      <alignment/>
    </xf>
    <xf numFmtId="1" fontId="3" fillId="0" borderId="1" xfId="0" applyNumberFormat="1" applyFont="1" applyFill="1" applyBorder="1" applyAlignment="1">
      <alignment horizontal="right" wrapText="1"/>
    </xf>
    <xf numFmtId="3" fontId="3" fillId="0" borderId="1" xfId="0" applyNumberFormat="1" applyFont="1" applyFill="1" applyBorder="1" applyAlignment="1">
      <alignment/>
    </xf>
    <xf numFmtId="3" fontId="3" fillId="0" borderId="2" xfId="0" applyNumberFormat="1" applyFont="1" applyFill="1" applyBorder="1" applyAlignment="1">
      <alignment/>
    </xf>
    <xf numFmtId="3" fontId="4" fillId="0" borderId="5" xfId="0" applyNumberFormat="1" applyFont="1" applyFill="1" applyBorder="1" applyAlignment="1">
      <alignment/>
    </xf>
    <xf numFmtId="3" fontId="5" fillId="0" borderId="3" xfId="0" applyNumberFormat="1" applyFont="1" applyFill="1" applyBorder="1" applyAlignment="1">
      <alignment/>
    </xf>
    <xf numFmtId="3" fontId="6" fillId="0" borderId="1" xfId="0" applyNumberFormat="1" applyFont="1" applyFill="1" applyBorder="1" applyAlignment="1">
      <alignment/>
    </xf>
    <xf numFmtId="3" fontId="5" fillId="0" borderId="1" xfId="0" applyNumberFormat="1" applyFont="1" applyFill="1" applyBorder="1" applyAlignment="1">
      <alignment/>
    </xf>
    <xf numFmtId="3" fontId="7" fillId="0" borderId="1" xfId="0" applyNumberFormat="1" applyFont="1" applyFill="1" applyBorder="1" applyAlignment="1">
      <alignment/>
    </xf>
    <xf numFmtId="3" fontId="6" fillId="0" borderId="1" xfId="0" applyNumberFormat="1" applyFont="1" applyFill="1" applyBorder="1" applyAlignment="1">
      <alignment/>
    </xf>
    <xf numFmtId="3" fontId="7" fillId="0" borderId="1" xfId="0" applyNumberFormat="1" applyFont="1" applyFill="1" applyBorder="1" applyAlignment="1">
      <alignment/>
    </xf>
    <xf numFmtId="3" fontId="6" fillId="0" borderId="2" xfId="0" applyNumberFormat="1" applyFont="1" applyFill="1" applyBorder="1" applyAlignment="1">
      <alignment/>
    </xf>
    <xf numFmtId="3" fontId="6" fillId="0" borderId="3" xfId="0" applyNumberFormat="1" applyFont="1" applyFill="1" applyBorder="1" applyAlignment="1">
      <alignment/>
    </xf>
    <xf numFmtId="3" fontId="4" fillId="0" borderId="3" xfId="0" applyNumberFormat="1" applyFont="1" applyFill="1" applyBorder="1" applyAlignment="1">
      <alignment/>
    </xf>
    <xf numFmtId="3" fontId="8" fillId="0" borderId="3" xfId="0" applyNumberFormat="1" applyFont="1" applyFill="1" applyBorder="1" applyAlignment="1">
      <alignment/>
    </xf>
    <xf numFmtId="3" fontId="9" fillId="0" borderId="1" xfId="0" applyNumberFormat="1" applyFont="1" applyFill="1" applyBorder="1" applyAlignment="1">
      <alignment/>
    </xf>
    <xf numFmtId="3" fontId="7" fillId="0" borderId="1" xfId="0" applyNumberFormat="1" applyFont="1" applyFill="1" applyBorder="1" applyAlignment="1">
      <alignment vertical="top"/>
    </xf>
    <xf numFmtId="3" fontId="9" fillId="0" borderId="1" xfId="0" applyNumberFormat="1" applyFont="1" applyFill="1" applyBorder="1" applyAlignment="1">
      <alignment horizontal="right" vertical="top"/>
    </xf>
    <xf numFmtId="3" fontId="12" fillId="0" borderId="1" xfId="0" applyNumberFormat="1" applyFont="1" applyFill="1" applyBorder="1" applyAlignment="1">
      <alignment/>
    </xf>
    <xf numFmtId="3" fontId="9" fillId="0" borderId="1" xfId="0" applyNumberFormat="1" applyFont="1" applyFill="1" applyBorder="1" applyAlignment="1">
      <alignment vertical="top"/>
    </xf>
    <xf numFmtId="3" fontId="9" fillId="0" borderId="2" xfId="0" applyNumberFormat="1" applyFont="1" applyFill="1" applyBorder="1" applyAlignment="1">
      <alignment vertical="top"/>
    </xf>
    <xf numFmtId="3" fontId="8" fillId="0" borderId="3" xfId="0" applyNumberFormat="1" applyFont="1" applyFill="1" applyBorder="1" applyAlignment="1">
      <alignment/>
    </xf>
    <xf numFmtId="3" fontId="6" fillId="0" borderId="2" xfId="0" applyNumberFormat="1" applyFont="1" applyFill="1" applyBorder="1" applyAlignment="1">
      <alignment/>
    </xf>
    <xf numFmtId="3" fontId="6" fillId="0" borderId="3" xfId="0" applyNumberFormat="1" applyFont="1" applyFill="1" applyBorder="1" applyAlignment="1">
      <alignment/>
    </xf>
    <xf numFmtId="3" fontId="6" fillId="0" borderId="1" xfId="0" applyNumberFormat="1" applyFont="1" applyFill="1" applyBorder="1" applyAlignment="1">
      <alignment vertical="top"/>
    </xf>
    <xf numFmtId="3" fontId="6" fillId="0" borderId="1" xfId="0" applyNumberFormat="1" applyFont="1" applyFill="1" applyBorder="1" applyAlignment="1">
      <alignment/>
    </xf>
    <xf numFmtId="3" fontId="4" fillId="0" borderId="1" xfId="0" applyNumberFormat="1" applyFont="1" applyFill="1" applyBorder="1" applyAlignment="1">
      <alignment/>
    </xf>
    <xf numFmtId="3" fontId="0" fillId="0" borderId="1" xfId="0" applyNumberFormat="1" applyFont="1" applyFill="1" applyBorder="1" applyAlignment="1">
      <alignment/>
    </xf>
    <xf numFmtId="3" fontId="0" fillId="0" borderId="1" xfId="0" applyNumberFormat="1" applyFont="1" applyFill="1" applyBorder="1" applyAlignment="1">
      <alignment/>
    </xf>
    <xf numFmtId="3" fontId="0" fillId="0" borderId="0" xfId="0" applyNumberFormat="1" applyFont="1" applyFill="1" applyAlignment="1">
      <alignment/>
    </xf>
    <xf numFmtId="3" fontId="16"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3" fontId="3" fillId="4" borderId="2" xfId="0" applyNumberFormat="1" applyFont="1" applyFill="1" applyBorder="1" applyAlignment="1">
      <alignment horizontal="center"/>
    </xf>
    <xf numFmtId="3" fontId="4" fillId="4" borderId="5" xfId="0" applyNumberFormat="1" applyFont="1" applyFill="1" applyBorder="1" applyAlignment="1">
      <alignment horizontal="center"/>
    </xf>
    <xf numFmtId="3" fontId="5" fillId="4" borderId="3" xfId="0" applyNumberFormat="1" applyFont="1" applyFill="1" applyBorder="1" applyAlignment="1">
      <alignment horizontal="center"/>
    </xf>
    <xf numFmtId="0" fontId="3" fillId="4" borderId="1" xfId="0" applyFont="1" applyFill="1" applyBorder="1" applyAlignment="1">
      <alignment horizontal="center"/>
    </xf>
    <xf numFmtId="3" fontId="5" fillId="4" borderId="1" xfId="0" applyNumberFormat="1" applyFont="1" applyFill="1" applyBorder="1" applyAlignment="1">
      <alignment horizontal="center"/>
    </xf>
    <xf numFmtId="3" fontId="17" fillId="4" borderId="1" xfId="0" applyNumberFormat="1" applyFont="1" applyFill="1" applyBorder="1" applyAlignment="1">
      <alignment horizontal="center"/>
    </xf>
    <xf numFmtId="3" fontId="5" fillId="4" borderId="2" xfId="0" applyNumberFormat="1" applyFont="1" applyFill="1" applyBorder="1" applyAlignment="1">
      <alignment horizontal="center"/>
    </xf>
    <xf numFmtId="3" fontId="17" fillId="4" borderId="2" xfId="0" applyNumberFormat="1" applyFont="1" applyFill="1" applyBorder="1" applyAlignment="1">
      <alignment horizontal="center"/>
    </xf>
    <xf numFmtId="3" fontId="4" fillId="4" borderId="3" xfId="0" applyNumberFormat="1" applyFont="1" applyFill="1" applyBorder="1" applyAlignment="1">
      <alignment horizontal="center"/>
    </xf>
    <xf numFmtId="0" fontId="5" fillId="4" borderId="1" xfId="0" applyFont="1" applyFill="1" applyBorder="1" applyAlignment="1">
      <alignment horizontal="center"/>
    </xf>
    <xf numFmtId="3" fontId="8" fillId="4" borderId="3" xfId="0" applyNumberFormat="1" applyFont="1" applyFill="1" applyBorder="1" applyAlignment="1">
      <alignment horizontal="center"/>
    </xf>
    <xf numFmtId="3" fontId="18" fillId="4" borderId="1" xfId="0" applyNumberFormat="1" applyFont="1" applyFill="1" applyBorder="1" applyAlignment="1">
      <alignment horizontal="center"/>
    </xf>
    <xf numFmtId="3" fontId="17" fillId="4" borderId="1" xfId="0" applyNumberFormat="1" applyFont="1" applyFill="1" applyBorder="1" applyAlignment="1">
      <alignment horizontal="center" vertical="top"/>
    </xf>
    <xf numFmtId="3" fontId="5" fillId="4" borderId="1" xfId="0" applyNumberFormat="1" applyFont="1" applyFill="1" applyBorder="1" applyAlignment="1">
      <alignment horizontal="center" vertical="top"/>
    </xf>
    <xf numFmtId="3" fontId="17" fillId="4" borderId="2" xfId="0" applyNumberFormat="1" applyFont="1" applyFill="1" applyBorder="1" applyAlignment="1">
      <alignment horizontal="center" vertical="top"/>
    </xf>
    <xf numFmtId="0" fontId="19" fillId="4" borderId="1" xfId="0" applyFont="1" applyFill="1" applyBorder="1" applyAlignment="1">
      <alignment horizontal="center"/>
    </xf>
    <xf numFmtId="0" fontId="19" fillId="4" borderId="1" xfId="0" applyFont="1" applyFill="1" applyBorder="1" applyAlignment="1">
      <alignment horizontal="center"/>
    </xf>
    <xf numFmtId="0" fontId="8" fillId="4" borderId="1" xfId="0" applyFont="1" applyFill="1" applyBorder="1" applyAlignment="1">
      <alignment horizontal="center"/>
    </xf>
    <xf numFmtId="3" fontId="4"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3" fontId="3" fillId="4" borderId="1" xfId="0" applyNumberFormat="1" applyFont="1" applyFill="1" applyBorder="1" applyAlignment="1">
      <alignment horizontal="center"/>
    </xf>
    <xf numFmtId="1" fontId="5" fillId="4" borderId="1" xfId="0" applyNumberFormat="1" applyFont="1" applyFill="1" applyBorder="1" applyAlignment="1">
      <alignment horizontal="center" wrapText="1"/>
    </xf>
    <xf numFmtId="0" fontId="20" fillId="0" borderId="0" xfId="0" applyFont="1" applyAlignment="1">
      <alignment horizontal="center"/>
    </xf>
    <xf numFmtId="0" fontId="20" fillId="0" borderId="11" xfId="0" applyFont="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6"/>
  <sheetViews>
    <sheetView tabSelected="1" view="pageBreakPreview" zoomScale="60" workbookViewId="0" topLeftCell="A140">
      <selection activeCell="J51" sqref="J51"/>
    </sheetView>
  </sheetViews>
  <sheetFormatPr defaultColWidth="9.140625" defaultRowHeight="12.75"/>
  <cols>
    <col min="1" max="1" width="46.28125" style="0" customWidth="1"/>
    <col min="2" max="2" width="13.00390625" style="0" hidden="1" customWidth="1"/>
    <col min="3" max="3" width="13.140625" style="119" customWidth="1"/>
    <col min="4" max="4" width="13.28125" style="41" customWidth="1"/>
    <col min="5" max="5" width="1.7109375" style="0" hidden="1" customWidth="1"/>
    <col min="6" max="6" width="16.8515625" style="0" customWidth="1"/>
    <col min="7" max="7" width="22.28125" style="0" customWidth="1"/>
    <col min="8" max="8" width="16.8515625" style="119" customWidth="1"/>
  </cols>
  <sheetData>
    <row r="1" spans="1:6" ht="12.75">
      <c r="A1" s="191" t="s">
        <v>116</v>
      </c>
      <c r="B1" s="191"/>
      <c r="C1" s="191"/>
      <c r="D1" s="191"/>
      <c r="E1" s="191"/>
      <c r="F1" s="191"/>
    </row>
    <row r="2" spans="1:6" ht="21" customHeight="1">
      <c r="A2" s="192"/>
      <c r="B2" s="192"/>
      <c r="C2" s="192"/>
      <c r="D2" s="192"/>
      <c r="E2" s="192"/>
      <c r="F2" s="192"/>
    </row>
    <row r="3" spans="1:8" ht="15">
      <c r="A3" s="8"/>
      <c r="B3" s="9" t="s">
        <v>0</v>
      </c>
      <c r="C3" s="137"/>
      <c r="D3" s="167"/>
      <c r="E3" s="7"/>
      <c r="F3" s="66"/>
      <c r="G3" s="1"/>
      <c r="H3" s="120"/>
    </row>
    <row r="4" spans="1:8" ht="37.5" customHeight="1">
      <c r="A4" s="10" t="s">
        <v>1</v>
      </c>
      <c r="B4" s="11" t="s">
        <v>2</v>
      </c>
      <c r="C4" s="138" t="s">
        <v>3</v>
      </c>
      <c r="D4" s="190" t="s">
        <v>133</v>
      </c>
      <c r="E4" s="49" t="s">
        <v>4</v>
      </c>
      <c r="F4" s="11" t="s">
        <v>126</v>
      </c>
      <c r="G4" s="67"/>
      <c r="H4" s="121"/>
    </row>
    <row r="5" spans="1:8" ht="12.75">
      <c r="A5" s="12"/>
      <c r="B5" s="13"/>
      <c r="C5" s="139"/>
      <c r="D5" s="168"/>
      <c r="E5" s="50"/>
      <c r="F5" s="13"/>
      <c r="G5" s="68"/>
      <c r="H5" s="122"/>
    </row>
    <row r="6" spans="1:8" ht="0" customHeight="1" hidden="1" thickBot="1">
      <c r="A6" s="89"/>
      <c r="B6" s="90"/>
      <c r="C6" s="140"/>
      <c r="D6" s="169"/>
      <c r="E6" s="91"/>
      <c r="F6" s="90"/>
      <c r="G6" s="69"/>
      <c r="H6" s="123"/>
    </row>
    <row r="7" spans="1:8" ht="18" thickBot="1">
      <c r="A7" s="47" t="s">
        <v>5</v>
      </c>
      <c r="B7" s="48">
        <v>-13263.65</v>
      </c>
      <c r="C7" s="141">
        <f>C8+C18</f>
        <v>-10451.83</v>
      </c>
      <c r="D7" s="170">
        <f>D8+D18</f>
        <v>5076</v>
      </c>
      <c r="E7" s="56">
        <f>E8+E18</f>
        <v>-14585.83</v>
      </c>
      <c r="F7" s="88">
        <f>C7+D7</f>
        <v>-5375.83</v>
      </c>
      <c r="G7" s="70"/>
      <c r="H7" s="124"/>
    </row>
    <row r="8" spans="1:8" ht="17.25">
      <c r="A8" s="92" t="s">
        <v>6</v>
      </c>
      <c r="B8" s="93">
        <v>1891.35</v>
      </c>
      <c r="C8" s="142">
        <f>SUM(C9:C17)</f>
        <v>1189.17</v>
      </c>
      <c r="D8" s="171">
        <v>276</v>
      </c>
      <c r="E8" s="94">
        <f>SUM(E9:E17)</f>
        <v>1189.17</v>
      </c>
      <c r="F8" s="109">
        <f aca="true" t="shared" si="0" ref="F8:F71">C8+D8</f>
        <v>1465.17</v>
      </c>
      <c r="G8" s="71"/>
      <c r="H8" s="125"/>
    </row>
    <row r="9" spans="1:8" ht="17.25">
      <c r="A9" s="19" t="s">
        <v>7</v>
      </c>
      <c r="B9" s="20">
        <v>-44.75</v>
      </c>
      <c r="C9" s="143">
        <v>-275</v>
      </c>
      <c r="D9" s="172">
        <v>0</v>
      </c>
      <c r="E9" s="53">
        <v>-275</v>
      </c>
      <c r="F9" s="16">
        <f t="shared" si="0"/>
        <v>-275</v>
      </c>
      <c r="G9" s="72"/>
      <c r="H9" s="126"/>
    </row>
    <row r="10" spans="1:8" ht="17.25">
      <c r="A10" s="19" t="s">
        <v>117</v>
      </c>
      <c r="B10" s="20"/>
      <c r="C10" s="143"/>
      <c r="D10" s="172">
        <v>221</v>
      </c>
      <c r="E10" s="53"/>
      <c r="F10" s="16">
        <f t="shared" si="0"/>
        <v>221</v>
      </c>
      <c r="G10" s="72"/>
      <c r="H10" s="126"/>
    </row>
    <row r="11" spans="1:8" ht="17.25">
      <c r="A11" s="19" t="s">
        <v>8</v>
      </c>
      <c r="B11" s="20">
        <v>-54.61</v>
      </c>
      <c r="C11" s="143">
        <v>-0.12000000000000455</v>
      </c>
      <c r="D11" s="173">
        <v>0</v>
      </c>
      <c r="E11" s="53">
        <v>-0.12000000000000455</v>
      </c>
      <c r="F11" s="16"/>
      <c r="G11" s="72"/>
      <c r="H11" s="126"/>
    </row>
    <row r="12" spans="1:8" ht="17.25">
      <c r="A12" s="19" t="s">
        <v>9</v>
      </c>
      <c r="B12" s="20">
        <v>505.23</v>
      </c>
      <c r="C12" s="143">
        <v>9.769999999999982</v>
      </c>
      <c r="D12" s="173"/>
      <c r="E12" s="53">
        <v>9.769999999999982</v>
      </c>
      <c r="F12" s="16">
        <f t="shared" si="0"/>
        <v>9.769999999999982</v>
      </c>
      <c r="G12" s="72"/>
      <c r="H12" s="126"/>
    </row>
    <row r="13" spans="1:8" ht="17.25">
      <c r="A13" s="19" t="s">
        <v>10</v>
      </c>
      <c r="B13" s="20">
        <v>55</v>
      </c>
      <c r="C13" s="143"/>
      <c r="D13" s="173"/>
      <c r="E13" s="53"/>
      <c r="F13" s="16"/>
      <c r="G13" s="72"/>
      <c r="H13" s="126"/>
    </row>
    <row r="14" spans="1:8" ht="17.25">
      <c r="A14" s="19" t="s">
        <v>11</v>
      </c>
      <c r="B14" s="20"/>
      <c r="C14" s="143">
        <v>165</v>
      </c>
      <c r="D14" s="173">
        <v>55</v>
      </c>
      <c r="E14" s="53">
        <v>165</v>
      </c>
      <c r="F14" s="16">
        <f t="shared" si="0"/>
        <v>220</v>
      </c>
      <c r="G14" s="72"/>
      <c r="H14" s="126"/>
    </row>
    <row r="15" spans="1:8" ht="17.25">
      <c r="A15" s="19" t="s">
        <v>12</v>
      </c>
      <c r="B15" s="20">
        <v>110</v>
      </c>
      <c r="C15" s="143"/>
      <c r="D15" s="173"/>
      <c r="E15" s="53"/>
      <c r="F15" s="16"/>
      <c r="G15" s="72"/>
      <c r="H15" s="126"/>
    </row>
    <row r="16" spans="1:8" ht="17.25">
      <c r="A16" s="19" t="s">
        <v>13</v>
      </c>
      <c r="B16" s="20"/>
      <c r="C16" s="143"/>
      <c r="D16" s="173"/>
      <c r="E16" s="53"/>
      <c r="F16" s="16"/>
      <c r="G16" s="72"/>
      <c r="H16" s="126"/>
    </row>
    <row r="17" spans="1:8" ht="17.25">
      <c r="A17" s="19" t="s">
        <v>14</v>
      </c>
      <c r="B17" s="20">
        <v>1320.48</v>
      </c>
      <c r="C17" s="143">
        <v>1289.52</v>
      </c>
      <c r="D17" s="173"/>
      <c r="E17" s="53">
        <v>1289.52</v>
      </c>
      <c r="F17" s="16">
        <f t="shared" si="0"/>
        <v>1289.52</v>
      </c>
      <c r="G17" s="72"/>
      <c r="H17" s="126"/>
    </row>
    <row r="18" spans="1:8" ht="17.25">
      <c r="A18" s="17" t="s">
        <v>15</v>
      </c>
      <c r="B18" s="18">
        <v>-15155</v>
      </c>
      <c r="C18" s="144">
        <f>SUM(C19:C43)</f>
        <v>-11641</v>
      </c>
      <c r="D18" s="173">
        <f>SUM(D19:D43)</f>
        <v>4800</v>
      </c>
      <c r="E18" s="52">
        <f>SUM(E19:E43)</f>
        <v>-15775</v>
      </c>
      <c r="F18" s="16">
        <f t="shared" si="0"/>
        <v>-6841</v>
      </c>
      <c r="G18" s="71"/>
      <c r="H18" s="125"/>
    </row>
    <row r="19" spans="1:8" ht="17.25">
      <c r="A19" s="21" t="s">
        <v>16</v>
      </c>
      <c r="B19" s="20">
        <v>-10775</v>
      </c>
      <c r="C19" s="143">
        <v>-5288</v>
      </c>
      <c r="D19" s="173"/>
      <c r="E19" s="53">
        <v>-5288</v>
      </c>
      <c r="F19" s="16">
        <f t="shared" si="0"/>
        <v>-5288</v>
      </c>
      <c r="G19" s="72"/>
      <c r="H19" s="126"/>
    </row>
    <row r="20" spans="1:8" ht="17.25">
      <c r="A20" s="22" t="s">
        <v>17</v>
      </c>
      <c r="B20" s="23"/>
      <c r="C20" s="145">
        <v>1866</v>
      </c>
      <c r="D20" s="174"/>
      <c r="E20" s="54"/>
      <c r="F20" s="16">
        <f t="shared" si="0"/>
        <v>1866</v>
      </c>
      <c r="G20" s="73"/>
      <c r="H20" s="73"/>
    </row>
    <row r="21" spans="1:8" ht="17.25">
      <c r="A21" s="21" t="s">
        <v>18</v>
      </c>
      <c r="B21" s="20">
        <v>1861</v>
      </c>
      <c r="C21" s="146">
        <v>4699</v>
      </c>
      <c r="D21" s="173"/>
      <c r="E21" s="53">
        <v>4699</v>
      </c>
      <c r="F21" s="16">
        <f t="shared" si="0"/>
        <v>4699</v>
      </c>
      <c r="G21" s="74"/>
      <c r="H21" s="127"/>
    </row>
    <row r="22" spans="1:8" ht="17.25">
      <c r="A22" s="22" t="s">
        <v>19</v>
      </c>
      <c r="B22" s="23"/>
      <c r="C22" s="147">
        <v>900</v>
      </c>
      <c r="D22" s="174"/>
      <c r="E22" s="54"/>
      <c r="F22" s="16">
        <f t="shared" si="0"/>
        <v>900</v>
      </c>
      <c r="G22" s="75"/>
      <c r="H22" s="75"/>
    </row>
    <row r="23" spans="1:8" ht="18" customHeight="1">
      <c r="A23" s="21" t="s">
        <v>20</v>
      </c>
      <c r="B23" s="20">
        <v>69</v>
      </c>
      <c r="C23" s="146">
        <v>-4016</v>
      </c>
      <c r="D23" s="173"/>
      <c r="E23" s="53">
        <v>-4016</v>
      </c>
      <c r="F23" s="16">
        <f t="shared" si="0"/>
        <v>-4016</v>
      </c>
      <c r="G23" s="74"/>
      <c r="H23" s="127"/>
    </row>
    <row r="24" spans="1:8" ht="17.25">
      <c r="A24" s="22" t="s">
        <v>21</v>
      </c>
      <c r="B24" s="23"/>
      <c r="C24" s="147">
        <v>1368</v>
      </c>
      <c r="D24" s="174"/>
      <c r="E24" s="54"/>
      <c r="F24" s="16">
        <f t="shared" si="0"/>
        <v>1368</v>
      </c>
      <c r="G24" s="75"/>
      <c r="H24" s="75"/>
    </row>
    <row r="25" spans="1:8" ht="17.25">
      <c r="A25" s="22" t="s">
        <v>22</v>
      </c>
      <c r="B25" s="23"/>
      <c r="C25" s="147"/>
      <c r="D25" s="174"/>
      <c r="E25" s="54"/>
      <c r="F25" s="16"/>
      <c r="G25" s="75"/>
      <c r="H25" s="75"/>
    </row>
    <row r="26" spans="1:8" ht="17.25">
      <c r="A26" s="21" t="s">
        <v>23</v>
      </c>
      <c r="B26" s="20">
        <v>1300</v>
      </c>
      <c r="C26" s="146">
        <v>300</v>
      </c>
      <c r="D26" s="173"/>
      <c r="E26" s="53">
        <v>300</v>
      </c>
      <c r="F26" s="16">
        <f t="shared" si="0"/>
        <v>300</v>
      </c>
      <c r="G26" s="74"/>
      <c r="H26" s="127"/>
    </row>
    <row r="27" spans="1:8" ht="17.25">
      <c r="A27" s="21" t="s">
        <v>24</v>
      </c>
      <c r="B27" s="20">
        <v>0</v>
      </c>
      <c r="C27" s="146"/>
      <c r="D27" s="174">
        <v>3250</v>
      </c>
      <c r="E27" s="53"/>
      <c r="F27" s="16">
        <f t="shared" si="0"/>
        <v>3250</v>
      </c>
      <c r="G27" s="74"/>
      <c r="H27" s="127"/>
    </row>
    <row r="28" spans="1:8" ht="17.25">
      <c r="A28" s="21" t="s">
        <v>25</v>
      </c>
      <c r="B28" s="20"/>
      <c r="C28" s="146"/>
      <c r="D28" s="173"/>
      <c r="E28" s="53"/>
      <c r="F28" s="16"/>
      <c r="G28" s="74"/>
      <c r="H28" s="127"/>
    </row>
    <row r="29" spans="1:8" ht="17.25">
      <c r="A29" s="21" t="s">
        <v>26</v>
      </c>
      <c r="B29" s="20"/>
      <c r="C29" s="146"/>
      <c r="D29" s="173">
        <v>450</v>
      </c>
      <c r="E29" s="53"/>
      <c r="F29" s="16">
        <f t="shared" si="0"/>
        <v>450</v>
      </c>
      <c r="G29" s="74"/>
      <c r="H29" s="127"/>
    </row>
    <row r="30" spans="1:8" ht="17.25">
      <c r="A30" s="21" t="s">
        <v>29</v>
      </c>
      <c r="B30" s="20">
        <v>-200</v>
      </c>
      <c r="C30" s="146"/>
      <c r="D30" s="173">
        <v>750</v>
      </c>
      <c r="E30" s="53"/>
      <c r="F30" s="16">
        <f t="shared" si="0"/>
        <v>750</v>
      </c>
      <c r="G30" s="74"/>
      <c r="H30" s="127"/>
    </row>
    <row r="31" spans="1:8" ht="17.25">
      <c r="A31" s="21" t="s">
        <v>27</v>
      </c>
      <c r="B31" s="20">
        <v>265</v>
      </c>
      <c r="C31" s="146"/>
      <c r="D31" s="173"/>
      <c r="E31" s="53"/>
      <c r="F31" s="16"/>
      <c r="G31" s="74"/>
      <c r="H31" s="127"/>
    </row>
    <row r="32" spans="1:8" ht="17.25">
      <c r="A32" s="43" t="s">
        <v>28</v>
      </c>
      <c r="B32" s="44">
        <v>1275</v>
      </c>
      <c r="C32" s="148"/>
      <c r="D32" s="175"/>
      <c r="E32" s="95"/>
      <c r="F32" s="16"/>
      <c r="G32" s="74"/>
      <c r="H32" s="127"/>
    </row>
    <row r="33" spans="1:8" ht="30">
      <c r="A33" s="42" t="s">
        <v>132</v>
      </c>
      <c r="B33" s="20"/>
      <c r="C33" s="146"/>
      <c r="D33" s="174">
        <v>-8500</v>
      </c>
      <c r="E33" s="53"/>
      <c r="F33" s="16">
        <f t="shared" si="0"/>
        <v>-8500</v>
      </c>
      <c r="G33" s="74"/>
      <c r="H33" s="127"/>
    </row>
    <row r="34" spans="1:8" ht="17.25">
      <c r="A34" s="96" t="s">
        <v>134</v>
      </c>
      <c r="B34" s="97">
        <v>6000</v>
      </c>
      <c r="C34" s="149">
        <v>-6000</v>
      </c>
      <c r="D34" s="171">
        <v>-3000</v>
      </c>
      <c r="E34" s="98">
        <v>-6000</v>
      </c>
      <c r="F34" s="16">
        <f t="shared" si="0"/>
        <v>-9000</v>
      </c>
      <c r="G34" s="74"/>
      <c r="H34" s="127"/>
    </row>
    <row r="35" spans="1:8" ht="17.25">
      <c r="A35" s="19" t="s">
        <v>118</v>
      </c>
      <c r="B35" s="20"/>
      <c r="C35" s="146"/>
      <c r="D35" s="174">
        <v>5500</v>
      </c>
      <c r="E35" s="53"/>
      <c r="F35" s="16">
        <f t="shared" si="0"/>
        <v>5500</v>
      </c>
      <c r="G35" s="74"/>
      <c r="H35" s="127"/>
    </row>
    <row r="36" spans="1:8" ht="47.25" customHeight="1">
      <c r="A36" s="42" t="s">
        <v>135</v>
      </c>
      <c r="B36" s="20"/>
      <c r="C36" s="146"/>
      <c r="D36" s="174">
        <v>3500</v>
      </c>
      <c r="E36" s="53"/>
      <c r="F36" s="16">
        <f t="shared" si="0"/>
        <v>3500</v>
      </c>
      <c r="G36" s="74"/>
      <c r="H36" s="127"/>
    </row>
    <row r="37" spans="1:8" ht="17.25">
      <c r="A37" s="19" t="s">
        <v>30</v>
      </c>
      <c r="B37" s="20">
        <v>2500</v>
      </c>
      <c r="C37" s="146">
        <v>-2500</v>
      </c>
      <c r="D37" s="173">
        <v>-1250</v>
      </c>
      <c r="E37" s="53">
        <v>-2500</v>
      </c>
      <c r="F37" s="16">
        <f t="shared" si="0"/>
        <v>-3750</v>
      </c>
      <c r="G37" s="74"/>
      <c r="H37" s="127"/>
    </row>
    <row r="38" spans="1:8" ht="17.25">
      <c r="A38" s="19" t="s">
        <v>31</v>
      </c>
      <c r="B38" s="20">
        <v>2000</v>
      </c>
      <c r="C38" s="146">
        <v>-2000</v>
      </c>
      <c r="D38" s="173"/>
      <c r="E38" s="53">
        <v>-2000</v>
      </c>
      <c r="F38" s="16">
        <f t="shared" si="0"/>
        <v>-2000</v>
      </c>
      <c r="G38" s="74"/>
      <c r="H38" s="127"/>
    </row>
    <row r="39" spans="1:8" ht="17.25">
      <c r="A39" s="19" t="s">
        <v>32</v>
      </c>
      <c r="B39" s="20"/>
      <c r="C39" s="146"/>
      <c r="D39" s="173">
        <v>2000</v>
      </c>
      <c r="E39" s="53"/>
      <c r="F39" s="16">
        <f t="shared" si="0"/>
        <v>2000</v>
      </c>
      <c r="G39" s="74"/>
      <c r="H39" s="127"/>
    </row>
    <row r="40" spans="1:8" ht="17.25">
      <c r="A40" s="19" t="s">
        <v>33</v>
      </c>
      <c r="B40" s="20"/>
      <c r="C40" s="146"/>
      <c r="D40" s="173"/>
      <c r="E40" s="53"/>
      <c r="F40" s="16"/>
      <c r="G40" s="74"/>
      <c r="H40" s="127"/>
    </row>
    <row r="41" spans="1:8" ht="17.25">
      <c r="A41" s="19" t="s">
        <v>34</v>
      </c>
      <c r="B41" s="20"/>
      <c r="C41" s="146"/>
      <c r="D41" s="174">
        <v>1200</v>
      </c>
      <c r="E41" s="53"/>
      <c r="F41" s="16">
        <f t="shared" si="0"/>
        <v>1200</v>
      </c>
      <c r="G41" s="74"/>
      <c r="H41" s="127"/>
    </row>
    <row r="42" spans="1:8" ht="17.25">
      <c r="A42" s="19" t="s">
        <v>35</v>
      </c>
      <c r="B42" s="20"/>
      <c r="C42" s="146"/>
      <c r="D42" s="173"/>
      <c r="E42" s="53"/>
      <c r="F42" s="16"/>
      <c r="G42" s="74"/>
      <c r="H42" s="127"/>
    </row>
    <row r="43" spans="1:8" ht="18" thickBot="1">
      <c r="A43" s="106" t="s">
        <v>36</v>
      </c>
      <c r="B43" s="44"/>
      <c r="C43" s="148">
        <v>-970</v>
      </c>
      <c r="D43" s="176">
        <v>900</v>
      </c>
      <c r="E43" s="95">
        <v>-970</v>
      </c>
      <c r="F43" s="118">
        <f t="shared" si="0"/>
        <v>-70</v>
      </c>
      <c r="G43" s="74"/>
      <c r="H43" s="127"/>
    </row>
    <row r="44" spans="1:8" ht="18" thickBot="1">
      <c r="A44" s="47" t="s">
        <v>37</v>
      </c>
      <c r="B44" s="48">
        <v>-60</v>
      </c>
      <c r="C44" s="141">
        <f>SUM(C46:C62)</f>
        <v>90</v>
      </c>
      <c r="D44" s="170">
        <f>SUM(D46:D62)</f>
        <v>5850</v>
      </c>
      <c r="E44" s="56">
        <f>SUM(E46:E62)</f>
        <v>90</v>
      </c>
      <c r="F44" s="88">
        <f t="shared" si="0"/>
        <v>5940</v>
      </c>
      <c r="G44" s="70"/>
      <c r="H44" s="124"/>
    </row>
    <row r="45" spans="1:8" ht="17.25">
      <c r="A45" s="108" t="s">
        <v>119</v>
      </c>
      <c r="B45" s="109"/>
      <c r="C45" s="150"/>
      <c r="D45" s="177">
        <v>700</v>
      </c>
      <c r="E45" s="110"/>
      <c r="F45" s="109">
        <f t="shared" si="0"/>
        <v>700</v>
      </c>
      <c r="G45" s="70"/>
      <c r="H45" s="124"/>
    </row>
    <row r="46" spans="1:8" ht="17.25">
      <c r="A46" s="21" t="s">
        <v>120</v>
      </c>
      <c r="B46" s="20"/>
      <c r="C46" s="146"/>
      <c r="D46" s="173">
        <v>5300</v>
      </c>
      <c r="E46" s="53"/>
      <c r="F46" s="16">
        <f t="shared" si="0"/>
        <v>5300</v>
      </c>
      <c r="G46" s="74"/>
      <c r="H46" s="127"/>
    </row>
    <row r="47" spans="1:8" ht="17.25">
      <c r="A47" s="21" t="s">
        <v>38</v>
      </c>
      <c r="B47" s="20"/>
      <c r="C47" s="146"/>
      <c r="D47" s="173"/>
      <c r="E47" s="53"/>
      <c r="F47" s="16"/>
      <c r="G47" s="74"/>
      <c r="H47" s="127"/>
    </row>
    <row r="48" spans="1:8" ht="17.25">
      <c r="A48" s="21" t="s">
        <v>39</v>
      </c>
      <c r="B48" s="20"/>
      <c r="C48" s="146"/>
      <c r="D48" s="173"/>
      <c r="E48" s="53"/>
      <c r="F48" s="16"/>
      <c r="G48" s="74"/>
      <c r="H48" s="127"/>
    </row>
    <row r="49" spans="1:8" ht="17.25">
      <c r="A49" s="21" t="s">
        <v>40</v>
      </c>
      <c r="B49" s="20"/>
      <c r="C49" s="146"/>
      <c r="D49" s="173"/>
      <c r="E49" s="53"/>
      <c r="F49" s="16"/>
      <c r="G49" s="74"/>
      <c r="H49" s="127"/>
    </row>
    <row r="50" spans="1:8" ht="17.25">
      <c r="A50" s="21" t="s">
        <v>41</v>
      </c>
      <c r="B50" s="20"/>
      <c r="C50" s="146"/>
      <c r="D50" s="173">
        <v>250</v>
      </c>
      <c r="E50" s="53"/>
      <c r="F50" s="16">
        <f t="shared" si="0"/>
        <v>250</v>
      </c>
      <c r="G50" s="74"/>
      <c r="H50" s="127"/>
    </row>
    <row r="51" spans="1:8" ht="17.25">
      <c r="A51" s="21" t="s">
        <v>42</v>
      </c>
      <c r="B51" s="20"/>
      <c r="C51" s="146"/>
      <c r="D51" s="173"/>
      <c r="E51" s="53"/>
      <c r="F51" s="16"/>
      <c r="G51" s="74"/>
      <c r="H51" s="127"/>
    </row>
    <row r="52" spans="1:8" ht="17.25">
      <c r="A52" s="21" t="s">
        <v>43</v>
      </c>
      <c r="B52" s="20"/>
      <c r="C52" s="146"/>
      <c r="D52" s="173"/>
      <c r="E52" s="53"/>
      <c r="F52" s="16"/>
      <c r="G52" s="74"/>
      <c r="H52" s="127"/>
    </row>
    <row r="53" spans="1:8" ht="17.25">
      <c r="A53" s="21" t="s">
        <v>44</v>
      </c>
      <c r="B53" s="20"/>
      <c r="C53" s="146"/>
      <c r="D53" s="173"/>
      <c r="E53" s="53"/>
      <c r="F53" s="16"/>
      <c r="G53" s="74"/>
      <c r="H53" s="127"/>
    </row>
    <row r="54" spans="1:8" ht="17.25">
      <c r="A54" s="21" t="s">
        <v>45</v>
      </c>
      <c r="B54" s="20"/>
      <c r="C54" s="146"/>
      <c r="D54" s="174">
        <v>300</v>
      </c>
      <c r="E54" s="53"/>
      <c r="F54" s="16"/>
      <c r="G54" s="74"/>
      <c r="H54" s="127"/>
    </row>
    <row r="55" spans="1:8" ht="17.25">
      <c r="A55" s="21" t="s">
        <v>46</v>
      </c>
      <c r="B55" s="20"/>
      <c r="C55" s="146"/>
      <c r="D55" s="174"/>
      <c r="E55" s="53"/>
      <c r="F55" s="16">
        <f t="shared" si="0"/>
        <v>0</v>
      </c>
      <c r="G55" s="74"/>
      <c r="H55" s="127"/>
    </row>
    <row r="56" spans="1:8" ht="17.25">
      <c r="A56" s="21" t="s">
        <v>47</v>
      </c>
      <c r="B56" s="20"/>
      <c r="C56" s="146"/>
      <c r="D56" s="173"/>
      <c r="E56" s="53"/>
      <c r="F56" s="16"/>
      <c r="G56" s="74"/>
      <c r="H56" s="127"/>
    </row>
    <row r="57" spans="1:8" ht="17.25">
      <c r="A57" s="21" t="s">
        <v>48</v>
      </c>
      <c r="B57" s="20"/>
      <c r="C57" s="146"/>
      <c r="D57" s="173"/>
      <c r="E57" s="53"/>
      <c r="F57" s="16"/>
      <c r="G57" s="74"/>
      <c r="H57" s="127"/>
    </row>
    <row r="58" spans="1:8" ht="17.25">
      <c r="A58" s="21" t="s">
        <v>49</v>
      </c>
      <c r="B58" s="20"/>
      <c r="C58" s="146"/>
      <c r="D58" s="173"/>
      <c r="E58" s="53"/>
      <c r="F58" s="16"/>
      <c r="G58" s="74"/>
      <c r="H58" s="127"/>
    </row>
    <row r="59" spans="1:8" ht="24.75" customHeight="1">
      <c r="A59" s="21" t="s">
        <v>50</v>
      </c>
      <c r="B59" s="20"/>
      <c r="C59" s="146"/>
      <c r="D59" s="173"/>
      <c r="E59" s="53"/>
      <c r="F59" s="16"/>
      <c r="G59" s="74"/>
      <c r="H59" s="127"/>
    </row>
    <row r="60" spans="1:8" ht="40.5" customHeight="1">
      <c r="A60" s="21" t="s">
        <v>51</v>
      </c>
      <c r="B60" s="20"/>
      <c r="C60" s="146"/>
      <c r="D60" s="173"/>
      <c r="E60" s="53"/>
      <c r="F60" s="16"/>
      <c r="G60" s="74"/>
      <c r="H60" s="127"/>
    </row>
    <row r="61" spans="1:8" ht="54" customHeight="1">
      <c r="A61" s="21" t="s">
        <v>52</v>
      </c>
      <c r="B61" s="20"/>
      <c r="C61" s="146"/>
      <c r="D61" s="173"/>
      <c r="E61" s="53"/>
      <c r="F61" s="16"/>
      <c r="G61" s="74"/>
      <c r="H61" s="127"/>
    </row>
    <row r="62" spans="1:8" ht="66" customHeight="1">
      <c r="A62" s="21" t="s">
        <v>53</v>
      </c>
      <c r="B62" s="20"/>
      <c r="C62" s="146">
        <v>90</v>
      </c>
      <c r="D62" s="178"/>
      <c r="E62" s="53">
        <v>90</v>
      </c>
      <c r="F62" s="16">
        <f t="shared" si="0"/>
        <v>90</v>
      </c>
      <c r="G62" s="76"/>
      <c r="H62" s="127"/>
    </row>
    <row r="63" spans="1:8" ht="27" customHeight="1">
      <c r="A63" s="21" t="s">
        <v>54</v>
      </c>
      <c r="B63" s="20"/>
      <c r="C63" s="146"/>
      <c r="D63" s="178"/>
      <c r="E63" s="53"/>
      <c r="F63" s="16"/>
      <c r="G63" s="76"/>
      <c r="H63" s="127"/>
    </row>
    <row r="64" spans="1:8" ht="173.25" customHeight="1" thickBot="1">
      <c r="A64" s="43"/>
      <c r="B64" s="44"/>
      <c r="C64" s="148"/>
      <c r="D64" s="175"/>
      <c r="E64" s="55"/>
      <c r="F64" s="118"/>
      <c r="G64" s="74"/>
      <c r="H64" s="127"/>
    </row>
    <row r="65" spans="1:8" ht="31.5" customHeight="1" thickBot="1">
      <c r="A65" s="47" t="s">
        <v>55</v>
      </c>
      <c r="B65" s="48">
        <v>-14500</v>
      </c>
      <c r="C65" s="141">
        <f>SUM(C67:C68)+C71+C78</f>
        <v>-1170</v>
      </c>
      <c r="D65" s="170">
        <f>SUM(D67:D68)+D71+D78</f>
        <v>766</v>
      </c>
      <c r="E65" s="56">
        <f>SUM(E67:E68)+E71+E78</f>
        <v>-3070</v>
      </c>
      <c r="F65" s="88">
        <f t="shared" si="0"/>
        <v>-404</v>
      </c>
      <c r="G65" s="70"/>
      <c r="H65" s="124"/>
    </row>
    <row r="66" spans="1:8" ht="18">
      <c r="A66" s="45"/>
      <c r="B66" s="46"/>
      <c r="C66" s="151"/>
      <c r="D66" s="179"/>
      <c r="E66" s="57"/>
      <c r="F66" s="109"/>
      <c r="G66" s="77"/>
      <c r="H66" s="128"/>
    </row>
    <row r="67" spans="1:8" ht="17.25">
      <c r="A67" s="21" t="s">
        <v>53</v>
      </c>
      <c r="B67" s="20"/>
      <c r="C67" s="152">
        <v>330</v>
      </c>
      <c r="D67" s="180"/>
      <c r="E67" s="53">
        <f>+D67+C67</f>
        <v>330</v>
      </c>
      <c r="F67" s="16">
        <f t="shared" si="0"/>
        <v>330</v>
      </c>
      <c r="G67" s="74"/>
      <c r="H67" s="127"/>
    </row>
    <row r="68" spans="1:8" ht="17.25">
      <c r="A68" s="17" t="s">
        <v>6</v>
      </c>
      <c r="B68" s="18">
        <v>0</v>
      </c>
      <c r="C68" s="144">
        <f>SUM(C69:C70)</f>
        <v>0</v>
      </c>
      <c r="D68" s="173">
        <f>SUM(D69:D70)</f>
        <v>0</v>
      </c>
      <c r="E68" s="52">
        <f>SUM(E69:E70)</f>
        <v>0</v>
      </c>
      <c r="F68" s="16"/>
      <c r="G68" s="71"/>
      <c r="H68" s="125"/>
    </row>
    <row r="69" spans="1:8" ht="17.25">
      <c r="A69" s="19"/>
      <c r="B69" s="20"/>
      <c r="C69" s="143"/>
      <c r="D69" s="173"/>
      <c r="E69" s="53"/>
      <c r="F69" s="16"/>
      <c r="G69" s="72"/>
      <c r="H69" s="126"/>
    </row>
    <row r="70" spans="1:8" ht="17.25">
      <c r="A70" s="19"/>
      <c r="B70" s="20"/>
      <c r="C70" s="143"/>
      <c r="D70" s="173"/>
      <c r="E70" s="53"/>
      <c r="F70" s="16"/>
      <c r="G70" s="72"/>
      <c r="H70" s="126"/>
    </row>
    <row r="71" spans="1:8" ht="17.25">
      <c r="A71" s="17" t="s">
        <v>56</v>
      </c>
      <c r="B71" s="18">
        <v>-23605</v>
      </c>
      <c r="C71" s="144">
        <f>SUM(C74:C77)</f>
        <v>-3500</v>
      </c>
      <c r="D71" s="173">
        <f>SUM(D72:D77)</f>
        <v>266</v>
      </c>
      <c r="E71" s="52">
        <f>SUM(E74:E77)</f>
        <v>-5400</v>
      </c>
      <c r="F71" s="16">
        <f t="shared" si="0"/>
        <v>-3234</v>
      </c>
      <c r="G71" s="78"/>
      <c r="H71" s="125"/>
    </row>
    <row r="72" spans="1:8" ht="17.25">
      <c r="A72" s="17" t="s">
        <v>121</v>
      </c>
      <c r="B72" s="18"/>
      <c r="C72" s="144"/>
      <c r="D72" s="173">
        <v>1766</v>
      </c>
      <c r="E72" s="52"/>
      <c r="F72" s="16">
        <f aca="true" t="shared" si="1" ref="F72:F135">C72+D72</f>
        <v>1766</v>
      </c>
      <c r="G72" s="78"/>
      <c r="H72" s="125"/>
    </row>
    <row r="73" spans="1:8" ht="17.25">
      <c r="A73" s="17" t="s">
        <v>122</v>
      </c>
      <c r="B73" s="18"/>
      <c r="C73" s="144"/>
      <c r="D73" s="173">
        <v>400</v>
      </c>
      <c r="E73" s="52"/>
      <c r="F73" s="16">
        <f t="shared" si="1"/>
        <v>400</v>
      </c>
      <c r="G73" s="78"/>
      <c r="H73" s="125"/>
    </row>
    <row r="74" spans="1:8" ht="17.25">
      <c r="A74" s="21" t="s">
        <v>127</v>
      </c>
      <c r="B74" s="20">
        <v>2000</v>
      </c>
      <c r="C74" s="152">
        <v>-2000</v>
      </c>
      <c r="D74" s="173"/>
      <c r="E74" s="53">
        <f>+D74+C74</f>
        <v>-2000</v>
      </c>
      <c r="F74" s="16">
        <f t="shared" si="1"/>
        <v>-2000</v>
      </c>
      <c r="G74" s="78"/>
      <c r="H74" s="127"/>
    </row>
    <row r="75" spans="1:8" ht="17.25">
      <c r="A75" s="21" t="s">
        <v>57</v>
      </c>
      <c r="B75" s="20">
        <v>5500</v>
      </c>
      <c r="C75" s="152">
        <v>1500</v>
      </c>
      <c r="D75" s="173">
        <v>1600</v>
      </c>
      <c r="E75" s="53">
        <f>+D75+C75</f>
        <v>3100</v>
      </c>
      <c r="F75" s="16">
        <f t="shared" si="1"/>
        <v>3100</v>
      </c>
      <c r="G75" s="76"/>
      <c r="H75" s="127"/>
    </row>
    <row r="76" spans="1:8" ht="17.25">
      <c r="A76" s="25" t="s">
        <v>128</v>
      </c>
      <c r="B76" s="26"/>
      <c r="C76" s="153"/>
      <c r="D76" s="181">
        <v>-3500</v>
      </c>
      <c r="E76" s="58">
        <f>+D76+C76</f>
        <v>-3500</v>
      </c>
      <c r="F76" s="16"/>
      <c r="G76" s="79"/>
      <c r="H76" s="129"/>
    </row>
    <row r="77" spans="1:8" ht="17.25">
      <c r="A77" s="27" t="s">
        <v>58</v>
      </c>
      <c r="B77" s="26">
        <v>-3000</v>
      </c>
      <c r="C77" s="154">
        <v>-3000</v>
      </c>
      <c r="D77" s="182"/>
      <c r="E77" s="58">
        <f>+D77+C77</f>
        <v>-3000</v>
      </c>
      <c r="F77" s="16">
        <f t="shared" si="1"/>
        <v>-3000</v>
      </c>
      <c r="G77" s="80"/>
      <c r="H77" s="130"/>
    </row>
    <row r="78" spans="1:8" ht="17.25">
      <c r="A78" s="17" t="s">
        <v>59</v>
      </c>
      <c r="B78" s="18">
        <v>7705</v>
      </c>
      <c r="C78" s="155">
        <f>SUM(C80:C81)</f>
        <v>2000</v>
      </c>
      <c r="D78" s="173">
        <f>SUM(D80:D81)</f>
        <v>500</v>
      </c>
      <c r="E78" s="52">
        <f>SUM(E80:E81)</f>
        <v>2000</v>
      </c>
      <c r="F78" s="16">
        <f t="shared" si="1"/>
        <v>2500</v>
      </c>
      <c r="G78" s="78"/>
      <c r="H78" s="125"/>
    </row>
    <row r="79" spans="1:8" ht="17.25">
      <c r="A79" s="17" t="s">
        <v>129</v>
      </c>
      <c r="B79" s="18"/>
      <c r="C79" s="155"/>
      <c r="D79" s="174">
        <v>1000</v>
      </c>
      <c r="E79" s="52"/>
      <c r="F79" s="16"/>
      <c r="G79" s="71"/>
      <c r="H79" s="125"/>
    </row>
    <row r="80" spans="1:8" ht="17.25">
      <c r="A80" s="28" t="s">
        <v>60</v>
      </c>
      <c r="B80" s="26">
        <v>5000</v>
      </c>
      <c r="C80" s="156">
        <v>2000</v>
      </c>
      <c r="D80" s="182"/>
      <c r="E80" s="58">
        <f>+D80+C80</f>
        <v>2000</v>
      </c>
      <c r="F80" s="16">
        <f t="shared" si="1"/>
        <v>2000</v>
      </c>
      <c r="G80" s="81"/>
      <c r="H80" s="131"/>
    </row>
    <row r="81" spans="1:8" ht="18" thickBot="1">
      <c r="A81" s="111" t="s">
        <v>123</v>
      </c>
      <c r="B81" s="112"/>
      <c r="C81" s="157"/>
      <c r="D81" s="183">
        <v>500</v>
      </c>
      <c r="E81" s="113"/>
      <c r="F81" s="16">
        <f t="shared" si="1"/>
        <v>500</v>
      </c>
      <c r="G81" s="81"/>
      <c r="H81" s="131"/>
    </row>
    <row r="82" spans="1:8" ht="35.25" thickBot="1">
      <c r="A82" s="117" t="s">
        <v>61</v>
      </c>
      <c r="B82" s="48">
        <v>16596</v>
      </c>
      <c r="C82" s="141">
        <f>SUM(C84:C90)+C92</f>
        <v>-13920</v>
      </c>
      <c r="D82" s="170">
        <f>SUM(D84:D90)</f>
        <v>29000</v>
      </c>
      <c r="E82" s="56">
        <f>SUM(E84:E90)+E92</f>
        <v>-13920</v>
      </c>
      <c r="F82" s="16">
        <f t="shared" si="1"/>
        <v>15080</v>
      </c>
      <c r="G82" s="70"/>
      <c r="H82" s="124"/>
    </row>
    <row r="83" spans="1:8" ht="18">
      <c r="A83" s="114"/>
      <c r="B83" s="115"/>
      <c r="C83" s="158"/>
      <c r="D83" s="179"/>
      <c r="E83" s="116"/>
      <c r="F83" s="16"/>
      <c r="G83" s="82"/>
      <c r="H83" s="132"/>
    </row>
    <row r="84" spans="1:8" ht="17.25">
      <c r="A84" s="28" t="s">
        <v>62</v>
      </c>
      <c r="B84" s="20">
        <v>20000</v>
      </c>
      <c r="C84" s="156">
        <v>-11000</v>
      </c>
      <c r="D84" s="182">
        <v>24700</v>
      </c>
      <c r="E84" s="53">
        <v>-11000</v>
      </c>
      <c r="F84" s="16">
        <f t="shared" si="1"/>
        <v>13700</v>
      </c>
      <c r="G84" s="81"/>
      <c r="H84" s="131"/>
    </row>
    <row r="85" spans="1:8" ht="17.25">
      <c r="A85" s="25" t="s">
        <v>63</v>
      </c>
      <c r="B85" s="20"/>
      <c r="C85" s="153"/>
      <c r="D85" s="182"/>
      <c r="E85" s="54">
        <f>+D85+C85</f>
        <v>0</v>
      </c>
      <c r="F85" s="16"/>
      <c r="G85" s="81"/>
      <c r="H85" s="129"/>
    </row>
    <row r="86" spans="1:8" ht="17.25">
      <c r="A86" s="25" t="s">
        <v>124</v>
      </c>
      <c r="B86" s="20"/>
      <c r="C86" s="153"/>
      <c r="D86" s="182">
        <v>3300</v>
      </c>
      <c r="E86" s="54"/>
      <c r="F86" s="16">
        <f t="shared" si="1"/>
        <v>3300</v>
      </c>
      <c r="G86" s="81"/>
      <c r="H86" s="129"/>
    </row>
    <row r="87" spans="1:8" ht="17.25">
      <c r="A87" s="25" t="s">
        <v>64</v>
      </c>
      <c r="B87" s="20"/>
      <c r="C87" s="153"/>
      <c r="D87" s="182"/>
      <c r="E87" s="54">
        <f>+D87+C87</f>
        <v>0</v>
      </c>
      <c r="F87" s="16"/>
      <c r="G87" s="81"/>
      <c r="H87" s="129"/>
    </row>
    <row r="88" spans="1:8" ht="17.25">
      <c r="A88" s="28" t="s">
        <v>65</v>
      </c>
      <c r="B88" s="20"/>
      <c r="C88" s="156"/>
      <c r="D88" s="182"/>
      <c r="E88" s="53"/>
      <c r="F88" s="16"/>
      <c r="G88" s="81"/>
      <c r="H88" s="131"/>
    </row>
    <row r="89" spans="1:8" ht="17.25">
      <c r="A89" s="28" t="s">
        <v>66</v>
      </c>
      <c r="B89" s="20">
        <v>1000</v>
      </c>
      <c r="C89" s="156">
        <v>-1000</v>
      </c>
      <c r="D89" s="182">
        <v>1000</v>
      </c>
      <c r="E89" s="53">
        <v>-1000</v>
      </c>
      <c r="F89" s="16"/>
      <c r="G89" s="81"/>
      <c r="H89" s="131"/>
    </row>
    <row r="90" spans="1:8" ht="17.25">
      <c r="A90" s="28" t="s">
        <v>67</v>
      </c>
      <c r="B90" s="29">
        <v>2000</v>
      </c>
      <c r="C90" s="156">
        <v>-2000</v>
      </c>
      <c r="D90" s="182"/>
      <c r="E90" s="53">
        <v>-2000</v>
      </c>
      <c r="F90" s="16">
        <f t="shared" si="1"/>
        <v>-2000</v>
      </c>
      <c r="G90" s="81"/>
      <c r="H90" s="131"/>
    </row>
    <row r="91" spans="1:8" ht="17.25">
      <c r="A91" s="28" t="s">
        <v>68</v>
      </c>
      <c r="B91" s="29"/>
      <c r="C91" s="156"/>
      <c r="D91" s="182"/>
      <c r="E91" s="53"/>
      <c r="F91" s="16"/>
      <c r="G91" s="81"/>
      <c r="H91" s="131"/>
    </row>
    <row r="92" spans="1:8" ht="17.25">
      <c r="A92" s="21" t="s">
        <v>53</v>
      </c>
      <c r="B92" s="20"/>
      <c r="C92" s="152">
        <v>80</v>
      </c>
      <c r="D92" s="173"/>
      <c r="E92" s="53">
        <f>+D92+C92</f>
        <v>80</v>
      </c>
      <c r="F92" s="16">
        <f t="shared" si="1"/>
        <v>80</v>
      </c>
      <c r="G92" s="74"/>
      <c r="H92" s="127"/>
    </row>
    <row r="93" spans="1:8" ht="197.25" customHeight="1" thickBot="1">
      <c r="A93" s="106"/>
      <c r="B93" s="44"/>
      <c r="C93" s="159"/>
      <c r="D93" s="175"/>
      <c r="E93" s="95"/>
      <c r="F93" s="16"/>
      <c r="G93" s="72"/>
      <c r="H93" s="126"/>
    </row>
    <row r="94" spans="1:8" ht="36" customHeight="1" thickBot="1">
      <c r="A94" s="47" t="s">
        <v>69</v>
      </c>
      <c r="B94" s="48">
        <v>-1700</v>
      </c>
      <c r="C94" s="141">
        <f>SUM(C95:C115)</f>
        <v>775</v>
      </c>
      <c r="D94" s="170">
        <f>SUM(D95:D116)</f>
        <v>1700</v>
      </c>
      <c r="E94" s="56">
        <f>SUM(E95:E115)</f>
        <v>0</v>
      </c>
      <c r="F94" s="16">
        <f t="shared" si="1"/>
        <v>2475</v>
      </c>
      <c r="G94" s="71"/>
      <c r="H94" s="124"/>
    </row>
    <row r="95" spans="1:8" ht="17.25">
      <c r="A95" s="96" t="s">
        <v>70</v>
      </c>
      <c r="B95" s="97">
        <v>1000</v>
      </c>
      <c r="C95" s="160">
        <v>-700</v>
      </c>
      <c r="D95" s="171"/>
      <c r="E95" s="98"/>
      <c r="F95" s="16">
        <f t="shared" si="1"/>
        <v>-700</v>
      </c>
      <c r="G95" s="72"/>
      <c r="H95" s="126"/>
    </row>
    <row r="96" spans="1:8" ht="17.25">
      <c r="A96" s="19" t="s">
        <v>71</v>
      </c>
      <c r="B96" s="20">
        <v>1000</v>
      </c>
      <c r="C96" s="143">
        <v>-1000</v>
      </c>
      <c r="D96" s="173"/>
      <c r="E96" s="53"/>
      <c r="F96" s="16">
        <f t="shared" si="1"/>
        <v>-1000</v>
      </c>
      <c r="G96" s="72"/>
      <c r="H96" s="126"/>
    </row>
    <row r="97" spans="1:8" ht="17.25">
      <c r="A97" s="19" t="s">
        <v>71</v>
      </c>
      <c r="B97" s="20">
        <v>200</v>
      </c>
      <c r="C97" s="143">
        <v>400</v>
      </c>
      <c r="D97" s="173">
        <v>500</v>
      </c>
      <c r="E97" s="53"/>
      <c r="F97" s="16">
        <f t="shared" si="1"/>
        <v>900</v>
      </c>
      <c r="G97" s="72"/>
      <c r="H97" s="126"/>
    </row>
    <row r="98" spans="1:8" ht="17.25">
      <c r="A98" s="19"/>
      <c r="B98" s="20"/>
      <c r="C98" s="143"/>
      <c r="D98" s="173"/>
      <c r="E98" s="53"/>
      <c r="F98" s="16"/>
      <c r="G98" s="72"/>
      <c r="H98" s="126"/>
    </row>
    <row r="99" spans="1:8" ht="17.25">
      <c r="A99" s="19" t="s">
        <v>72</v>
      </c>
      <c r="B99" s="20">
        <v>-700</v>
      </c>
      <c r="C99" s="143">
        <v>1400</v>
      </c>
      <c r="D99" s="173"/>
      <c r="E99" s="53"/>
      <c r="F99" s="16">
        <f t="shared" si="1"/>
        <v>1400</v>
      </c>
      <c r="G99" s="72"/>
      <c r="H99" s="126"/>
    </row>
    <row r="100" spans="1:8" ht="17.25">
      <c r="A100" s="19" t="s">
        <v>73</v>
      </c>
      <c r="B100" s="20"/>
      <c r="C100" s="143">
        <v>300</v>
      </c>
      <c r="D100" s="173"/>
      <c r="E100" s="53"/>
      <c r="F100" s="16">
        <f t="shared" si="1"/>
        <v>300</v>
      </c>
      <c r="G100" s="72"/>
      <c r="H100" s="126"/>
    </row>
    <row r="101" spans="1:8" ht="17.25">
      <c r="A101" s="19" t="s">
        <v>74</v>
      </c>
      <c r="B101" s="20">
        <v>300</v>
      </c>
      <c r="C101" s="143">
        <v>250</v>
      </c>
      <c r="D101" s="173"/>
      <c r="E101" s="53"/>
      <c r="F101" s="16">
        <f t="shared" si="1"/>
        <v>250</v>
      </c>
      <c r="G101" s="72"/>
      <c r="H101" s="126"/>
    </row>
    <row r="102" spans="1:8" ht="17.25">
      <c r="A102" s="19"/>
      <c r="B102" s="20"/>
      <c r="C102" s="143"/>
      <c r="D102" s="173"/>
      <c r="E102" s="53"/>
      <c r="F102" s="16"/>
      <c r="G102" s="72"/>
      <c r="H102" s="126"/>
    </row>
    <row r="103" spans="1:8" ht="17.25">
      <c r="A103" s="19" t="s">
        <v>75</v>
      </c>
      <c r="B103" s="20"/>
      <c r="C103" s="143">
        <v>465</v>
      </c>
      <c r="D103" s="173">
        <v>465</v>
      </c>
      <c r="E103" s="53"/>
      <c r="F103" s="16">
        <f t="shared" si="1"/>
        <v>930</v>
      </c>
      <c r="G103" s="72"/>
      <c r="H103" s="126"/>
    </row>
    <row r="104" spans="1:8" ht="17.25">
      <c r="A104" s="19" t="s">
        <v>76</v>
      </c>
      <c r="B104" s="20"/>
      <c r="C104" s="143">
        <v>-465</v>
      </c>
      <c r="D104" s="173"/>
      <c r="E104" s="53"/>
      <c r="F104" s="16">
        <f t="shared" si="1"/>
        <v>-465</v>
      </c>
      <c r="G104" s="72"/>
      <c r="H104" s="126"/>
    </row>
    <row r="105" spans="1:8" ht="17.25">
      <c r="A105" s="19" t="s">
        <v>77</v>
      </c>
      <c r="B105" s="20"/>
      <c r="C105" s="143">
        <v>260</v>
      </c>
      <c r="D105" s="173"/>
      <c r="E105" s="53"/>
      <c r="F105" s="16">
        <f t="shared" si="1"/>
        <v>260</v>
      </c>
      <c r="G105" s="72"/>
      <c r="H105" s="126"/>
    </row>
    <row r="106" spans="1:8" ht="17.25">
      <c r="A106" s="19" t="s">
        <v>78</v>
      </c>
      <c r="B106" s="20">
        <v>50</v>
      </c>
      <c r="C106" s="143">
        <v>50</v>
      </c>
      <c r="D106" s="173"/>
      <c r="E106" s="53"/>
      <c r="F106" s="16">
        <f t="shared" si="1"/>
        <v>50</v>
      </c>
      <c r="G106" s="72"/>
      <c r="H106" s="126"/>
    </row>
    <row r="107" spans="1:8" ht="17.25">
      <c r="A107" s="19"/>
      <c r="B107" s="20"/>
      <c r="C107" s="143"/>
      <c r="D107" s="173"/>
      <c r="E107" s="53"/>
      <c r="F107" s="16"/>
      <c r="G107" s="72"/>
      <c r="H107" s="126"/>
    </row>
    <row r="108" spans="1:8" ht="17.25">
      <c r="A108" s="19" t="s">
        <v>70</v>
      </c>
      <c r="B108" s="20"/>
      <c r="C108" s="143">
        <v>-300</v>
      </c>
      <c r="D108" s="173"/>
      <c r="E108" s="53"/>
      <c r="F108" s="16">
        <f t="shared" si="1"/>
        <v>-300</v>
      </c>
      <c r="G108" s="72"/>
      <c r="H108" s="126"/>
    </row>
    <row r="109" spans="1:8" ht="17.25">
      <c r="A109" s="19" t="s">
        <v>75</v>
      </c>
      <c r="B109" s="20"/>
      <c r="C109" s="143">
        <v>235</v>
      </c>
      <c r="D109" s="173">
        <v>235</v>
      </c>
      <c r="E109" s="53"/>
      <c r="F109" s="16">
        <f t="shared" si="1"/>
        <v>470</v>
      </c>
      <c r="G109" s="72"/>
      <c r="H109" s="126"/>
    </row>
    <row r="110" spans="1:8" ht="17.25">
      <c r="A110" s="19" t="s">
        <v>76</v>
      </c>
      <c r="B110" s="20"/>
      <c r="C110" s="143">
        <v>-235</v>
      </c>
      <c r="D110" s="173"/>
      <c r="E110" s="53"/>
      <c r="F110" s="16">
        <f t="shared" si="1"/>
        <v>-235</v>
      </c>
      <c r="G110" s="72"/>
      <c r="H110" s="126"/>
    </row>
    <row r="111" spans="1:8" ht="17.25">
      <c r="A111" s="21" t="s">
        <v>53</v>
      </c>
      <c r="B111" s="20"/>
      <c r="C111" s="161">
        <v>115</v>
      </c>
      <c r="D111" s="182"/>
      <c r="E111" s="53"/>
      <c r="F111" s="16">
        <f t="shared" si="1"/>
        <v>115</v>
      </c>
      <c r="G111" s="81"/>
      <c r="H111" s="131"/>
    </row>
    <row r="112" spans="1:8" ht="17.25">
      <c r="A112" s="21" t="s">
        <v>79</v>
      </c>
      <c r="B112" s="24"/>
      <c r="C112" s="146"/>
      <c r="D112" s="173"/>
      <c r="E112" s="59"/>
      <c r="F112" s="16"/>
      <c r="G112" s="74"/>
      <c r="H112" s="127"/>
    </row>
    <row r="113" spans="1:8" ht="17.25">
      <c r="A113" s="21" t="s">
        <v>80</v>
      </c>
      <c r="B113" s="24"/>
      <c r="C113" s="146"/>
      <c r="D113" s="173"/>
      <c r="E113" s="59"/>
      <c r="F113" s="16"/>
      <c r="G113" s="74"/>
      <c r="H113" s="127"/>
    </row>
    <row r="114" spans="1:8" ht="17.25">
      <c r="A114" s="21" t="s">
        <v>81</v>
      </c>
      <c r="B114" s="24"/>
      <c r="C114" s="146"/>
      <c r="D114" s="173"/>
      <c r="E114" s="59"/>
      <c r="F114" s="16"/>
      <c r="G114" s="74"/>
      <c r="H114" s="127"/>
    </row>
    <row r="115" spans="1:8" ht="17.25">
      <c r="A115" s="21" t="s">
        <v>82</v>
      </c>
      <c r="B115" s="24"/>
      <c r="C115" s="146"/>
      <c r="D115" s="173"/>
      <c r="E115" s="59"/>
      <c r="F115" s="16"/>
      <c r="G115" s="74"/>
      <c r="H115" s="127"/>
    </row>
    <row r="116" spans="1:8" ht="18" thickBot="1">
      <c r="A116" s="43" t="s">
        <v>125</v>
      </c>
      <c r="B116" s="107"/>
      <c r="C116" s="148"/>
      <c r="D116" s="176">
        <v>500</v>
      </c>
      <c r="E116" s="55"/>
      <c r="F116" s="16">
        <f t="shared" si="1"/>
        <v>500</v>
      </c>
      <c r="G116" s="74"/>
      <c r="H116" s="127"/>
    </row>
    <row r="117" spans="1:8" ht="18" thickBot="1">
      <c r="A117" s="47" t="s">
        <v>83</v>
      </c>
      <c r="B117" s="48">
        <f>SUM(B119:B122)</f>
        <v>0</v>
      </c>
      <c r="C117" s="141">
        <v>0</v>
      </c>
      <c r="D117" s="170">
        <f>SUM(D119:D122)</f>
        <v>1220</v>
      </c>
      <c r="E117" s="56">
        <f>SUM(E119:E122)</f>
        <v>0</v>
      </c>
      <c r="F117" s="16">
        <f t="shared" si="1"/>
        <v>1220</v>
      </c>
      <c r="G117" s="70"/>
      <c r="H117" s="124"/>
    </row>
    <row r="118" spans="1:8" ht="17.25">
      <c r="A118" s="108"/>
      <c r="B118" s="109"/>
      <c r="C118" s="150"/>
      <c r="D118" s="177"/>
      <c r="E118" s="110"/>
      <c r="F118" s="16"/>
      <c r="G118" s="70"/>
      <c r="H118" s="124"/>
    </row>
    <row r="119" spans="1:8" ht="17.25">
      <c r="A119" s="21" t="s">
        <v>84</v>
      </c>
      <c r="B119" s="24">
        <v>0</v>
      </c>
      <c r="C119" s="146">
        <v>1218</v>
      </c>
      <c r="D119" s="173">
        <v>1220</v>
      </c>
      <c r="E119" s="59"/>
      <c r="F119" s="16">
        <f t="shared" si="1"/>
        <v>2438</v>
      </c>
      <c r="G119" s="74"/>
      <c r="H119" s="127"/>
    </row>
    <row r="120" spans="1:8" ht="17.25">
      <c r="A120" s="21"/>
      <c r="B120" s="24"/>
      <c r="C120" s="146"/>
      <c r="D120" s="173"/>
      <c r="E120" s="59"/>
      <c r="F120" s="16"/>
      <c r="G120" s="74"/>
      <c r="H120" s="127"/>
    </row>
    <row r="121" spans="1:8" ht="17.25">
      <c r="A121" s="21"/>
      <c r="B121" s="24"/>
      <c r="C121" s="146"/>
      <c r="D121" s="173"/>
      <c r="E121" s="59"/>
      <c r="F121" s="16"/>
      <c r="G121" s="74"/>
      <c r="H121" s="127"/>
    </row>
    <row r="122" spans="1:8" ht="17.25">
      <c r="A122" s="21" t="s">
        <v>85</v>
      </c>
      <c r="B122" s="24"/>
      <c r="C122" s="146"/>
      <c r="D122" s="173"/>
      <c r="E122" s="59"/>
      <c r="F122" s="16"/>
      <c r="G122" s="74"/>
      <c r="H122" s="127"/>
    </row>
    <row r="123" spans="1:8" ht="18" thickBot="1">
      <c r="A123" s="43"/>
      <c r="B123" s="107"/>
      <c r="C123" s="148"/>
      <c r="D123" s="175"/>
      <c r="E123" s="55"/>
      <c r="F123" s="16"/>
      <c r="G123" s="74"/>
      <c r="H123" s="127"/>
    </row>
    <row r="124" spans="1:8" ht="18" thickBot="1">
      <c r="A124" s="47" t="s">
        <v>86</v>
      </c>
      <c r="B124" s="48">
        <v>-755</v>
      </c>
      <c r="C124" s="141">
        <f>SUM(C126:C130)</f>
        <v>25</v>
      </c>
      <c r="D124" s="170">
        <f>SUM(D126:D130)</f>
        <v>0</v>
      </c>
      <c r="E124" s="56">
        <f>SUM(E126:E130)</f>
        <v>25</v>
      </c>
      <c r="F124" s="16">
        <f t="shared" si="1"/>
        <v>25</v>
      </c>
      <c r="G124" s="70"/>
      <c r="H124" s="124"/>
    </row>
    <row r="125" spans="1:8" ht="18">
      <c r="A125" s="45"/>
      <c r="B125" s="46"/>
      <c r="C125" s="151"/>
      <c r="D125" s="179"/>
      <c r="E125" s="57"/>
      <c r="F125" s="16"/>
      <c r="G125" s="77"/>
      <c r="H125" s="128"/>
    </row>
    <row r="126" spans="1:8" ht="17.25">
      <c r="A126" s="19" t="s">
        <v>87</v>
      </c>
      <c r="B126" s="20">
        <v>-335</v>
      </c>
      <c r="C126" s="143"/>
      <c r="D126" s="173"/>
      <c r="E126" s="53"/>
      <c r="F126" s="16"/>
      <c r="G126" s="72"/>
      <c r="H126" s="126"/>
    </row>
    <row r="127" spans="1:8" ht="17.25">
      <c r="A127" s="19" t="s">
        <v>88</v>
      </c>
      <c r="B127" s="20">
        <v>80</v>
      </c>
      <c r="C127" s="143">
        <v>-80</v>
      </c>
      <c r="D127" s="173"/>
      <c r="E127" s="53">
        <v>-80</v>
      </c>
      <c r="F127" s="16">
        <f t="shared" si="1"/>
        <v>-80</v>
      </c>
      <c r="G127" s="72"/>
      <c r="H127" s="126"/>
    </row>
    <row r="128" spans="1:8" ht="17.25">
      <c r="A128" s="19" t="s">
        <v>89</v>
      </c>
      <c r="B128" s="20">
        <v>0</v>
      </c>
      <c r="C128" s="143">
        <v>80</v>
      </c>
      <c r="D128" s="173"/>
      <c r="E128" s="53">
        <v>80</v>
      </c>
      <c r="F128" s="16">
        <f t="shared" si="1"/>
        <v>80</v>
      </c>
      <c r="G128" s="72"/>
      <c r="H128" s="126"/>
    </row>
    <row r="129" spans="1:8" ht="17.25">
      <c r="A129" s="28" t="s">
        <v>90</v>
      </c>
      <c r="B129" s="26">
        <v>-500</v>
      </c>
      <c r="C129" s="161"/>
      <c r="D129" s="182"/>
      <c r="E129" s="58"/>
      <c r="F129" s="16"/>
      <c r="G129" s="81"/>
      <c r="H129" s="131"/>
    </row>
    <row r="130" spans="1:8" ht="63.75" customHeight="1" thickBot="1">
      <c r="A130" s="106" t="s">
        <v>53</v>
      </c>
      <c r="B130" s="44"/>
      <c r="C130" s="159">
        <v>25</v>
      </c>
      <c r="D130" s="175"/>
      <c r="E130" s="95">
        <v>25</v>
      </c>
      <c r="F130" s="16">
        <f t="shared" si="1"/>
        <v>25</v>
      </c>
      <c r="G130" s="72"/>
      <c r="H130" s="126"/>
    </row>
    <row r="131" spans="1:8" ht="45.75" customHeight="1" thickBot="1">
      <c r="A131" s="47" t="s">
        <v>91</v>
      </c>
      <c r="B131" s="48">
        <v>11585</v>
      </c>
      <c r="C131" s="141">
        <f>SUM(C132:C149)</f>
        <v>-17370</v>
      </c>
      <c r="D131" s="170">
        <f>SUM(D132:D151)</f>
        <v>5630</v>
      </c>
      <c r="E131" s="56">
        <f>SUM(E132:E149)</f>
        <v>-17370</v>
      </c>
      <c r="F131" s="16">
        <f t="shared" si="1"/>
        <v>-11740</v>
      </c>
      <c r="G131" s="70"/>
      <c r="H131" s="124"/>
    </row>
    <row r="132" spans="1:8" ht="17.25">
      <c r="A132" s="96" t="s">
        <v>92</v>
      </c>
      <c r="B132" s="97">
        <v>300</v>
      </c>
      <c r="C132" s="160">
        <v>-1000</v>
      </c>
      <c r="D132" s="171"/>
      <c r="E132" s="98">
        <v>-1000</v>
      </c>
      <c r="F132" s="16">
        <f t="shared" si="1"/>
        <v>-1000</v>
      </c>
      <c r="G132" s="72"/>
      <c r="H132" s="126"/>
    </row>
    <row r="133" spans="1:8" ht="17.25">
      <c r="A133" s="19" t="s">
        <v>93</v>
      </c>
      <c r="B133" s="20">
        <v>-400</v>
      </c>
      <c r="C133" s="143"/>
      <c r="D133" s="173"/>
      <c r="E133" s="53"/>
      <c r="F133" s="16"/>
      <c r="G133" s="72"/>
      <c r="H133" s="126"/>
    </row>
    <row r="134" spans="1:8" ht="17.25">
      <c r="A134" s="19" t="s">
        <v>94</v>
      </c>
      <c r="B134" s="20"/>
      <c r="C134" s="143"/>
      <c r="D134" s="173">
        <v>650</v>
      </c>
      <c r="E134" s="53"/>
      <c r="F134" s="16">
        <f t="shared" si="1"/>
        <v>650</v>
      </c>
      <c r="G134" s="72"/>
      <c r="H134" s="126"/>
    </row>
    <row r="135" spans="1:8" ht="17.25">
      <c r="A135" s="19" t="s">
        <v>95</v>
      </c>
      <c r="B135" s="20">
        <v>1000</v>
      </c>
      <c r="C135" s="143">
        <v>-1000</v>
      </c>
      <c r="D135" s="173">
        <v>100</v>
      </c>
      <c r="E135" s="53">
        <v>-1000</v>
      </c>
      <c r="F135" s="16">
        <f t="shared" si="1"/>
        <v>-900</v>
      </c>
      <c r="G135" s="72"/>
      <c r="H135" s="126"/>
    </row>
    <row r="136" spans="1:8" ht="17.25">
      <c r="A136" s="19" t="s">
        <v>96</v>
      </c>
      <c r="B136" s="20">
        <v>500</v>
      </c>
      <c r="C136" s="143"/>
      <c r="D136" s="173">
        <v>700</v>
      </c>
      <c r="E136" s="53"/>
      <c r="F136" s="16">
        <f aca="true" t="shared" si="2" ref="F136:F161">C136+D136</f>
        <v>700</v>
      </c>
      <c r="G136" s="72"/>
      <c r="H136" s="126"/>
    </row>
    <row r="137" spans="1:8" ht="17.25">
      <c r="A137" s="19" t="s">
        <v>53</v>
      </c>
      <c r="B137" s="20"/>
      <c r="C137" s="143">
        <v>330</v>
      </c>
      <c r="D137" s="173"/>
      <c r="E137" s="53">
        <v>330</v>
      </c>
      <c r="F137" s="16">
        <f t="shared" si="2"/>
        <v>330</v>
      </c>
      <c r="G137" s="83"/>
      <c r="H137" s="126"/>
    </row>
    <row r="138" spans="1:8" ht="17.25">
      <c r="A138" s="30" t="s">
        <v>97</v>
      </c>
      <c r="B138" s="20">
        <v>-120</v>
      </c>
      <c r="C138" s="143"/>
      <c r="D138" s="173"/>
      <c r="E138" s="53"/>
      <c r="F138" s="16"/>
      <c r="G138" s="72"/>
      <c r="H138" s="126"/>
    </row>
    <row r="139" spans="1:8" ht="17.25">
      <c r="A139" s="19" t="s">
        <v>98</v>
      </c>
      <c r="B139" s="20">
        <v>-600</v>
      </c>
      <c r="C139" s="143">
        <v>600</v>
      </c>
      <c r="D139" s="173">
        <v>400</v>
      </c>
      <c r="E139" s="53">
        <v>600</v>
      </c>
      <c r="F139" s="16">
        <f t="shared" si="2"/>
        <v>1000</v>
      </c>
      <c r="G139" s="72"/>
      <c r="H139" s="126"/>
    </row>
    <row r="140" spans="1:8" ht="17.25">
      <c r="A140" s="19" t="s">
        <v>99</v>
      </c>
      <c r="B140" s="20">
        <v>16300</v>
      </c>
      <c r="C140" s="143">
        <v>-16300</v>
      </c>
      <c r="D140" s="173"/>
      <c r="E140" s="53">
        <v>-16300</v>
      </c>
      <c r="F140" s="16">
        <f t="shared" si="2"/>
        <v>-16300</v>
      </c>
      <c r="G140" s="72"/>
      <c r="H140" s="126"/>
    </row>
    <row r="141" spans="1:8" ht="17.25">
      <c r="A141" s="19" t="s">
        <v>100</v>
      </c>
      <c r="B141" s="20"/>
      <c r="C141" s="143"/>
      <c r="D141" s="173">
        <v>250</v>
      </c>
      <c r="E141" s="53"/>
      <c r="F141" s="16">
        <f t="shared" si="2"/>
        <v>250</v>
      </c>
      <c r="G141" s="72"/>
      <c r="H141" s="126"/>
    </row>
    <row r="142" spans="1:8" ht="17.25">
      <c r="A142" s="19" t="s">
        <v>101</v>
      </c>
      <c r="B142" s="20"/>
      <c r="C142" s="143"/>
      <c r="D142" s="173">
        <v>500</v>
      </c>
      <c r="E142" s="53"/>
      <c r="F142" s="16">
        <f t="shared" si="2"/>
        <v>500</v>
      </c>
      <c r="G142" s="72"/>
      <c r="H142" s="126"/>
    </row>
    <row r="143" spans="1:8" ht="17.25">
      <c r="A143" s="19" t="s">
        <v>102</v>
      </c>
      <c r="B143" s="20"/>
      <c r="C143" s="143"/>
      <c r="D143" s="173"/>
      <c r="E143" s="53"/>
      <c r="F143" s="16"/>
      <c r="G143" s="72"/>
      <c r="H143" s="126"/>
    </row>
    <row r="144" spans="1:8" ht="17.25">
      <c r="A144" s="19" t="s">
        <v>103</v>
      </c>
      <c r="B144" s="20"/>
      <c r="C144" s="143"/>
      <c r="D144" s="173"/>
      <c r="E144" s="53"/>
      <c r="F144" s="16">
        <f t="shared" si="2"/>
        <v>0</v>
      </c>
      <c r="G144" s="72"/>
      <c r="H144" s="126"/>
    </row>
    <row r="145" spans="1:8" ht="17.25">
      <c r="A145" s="19" t="s">
        <v>104</v>
      </c>
      <c r="B145" s="20"/>
      <c r="C145" s="143"/>
      <c r="D145" s="173">
        <v>230</v>
      </c>
      <c r="E145" s="53"/>
      <c r="F145" s="16">
        <f t="shared" si="2"/>
        <v>230</v>
      </c>
      <c r="G145" s="72"/>
      <c r="H145" s="126"/>
    </row>
    <row r="146" spans="1:8" ht="17.25">
      <c r="A146" s="19" t="s">
        <v>105</v>
      </c>
      <c r="B146" s="20"/>
      <c r="C146" s="143"/>
      <c r="D146" s="173"/>
      <c r="E146" s="53"/>
      <c r="F146" s="16">
        <f t="shared" si="2"/>
        <v>0</v>
      </c>
      <c r="G146" s="72"/>
      <c r="H146" s="126"/>
    </row>
    <row r="147" spans="1:8" ht="17.25">
      <c r="A147" s="19" t="s">
        <v>106</v>
      </c>
      <c r="B147" s="20"/>
      <c r="C147" s="143"/>
      <c r="D147" s="173">
        <v>100</v>
      </c>
      <c r="E147" s="53"/>
      <c r="F147" s="16">
        <f t="shared" si="2"/>
        <v>100</v>
      </c>
      <c r="G147" s="72"/>
      <c r="H147" s="126"/>
    </row>
    <row r="148" spans="1:8" ht="17.25">
      <c r="A148" s="19" t="s">
        <v>107</v>
      </c>
      <c r="B148" s="20"/>
      <c r="C148" s="143"/>
      <c r="D148" s="173">
        <v>500</v>
      </c>
      <c r="E148" s="53"/>
      <c r="F148" s="16">
        <f t="shared" si="2"/>
        <v>500</v>
      </c>
      <c r="G148" s="72"/>
      <c r="H148" s="126"/>
    </row>
    <row r="149" spans="1:8" ht="17.25">
      <c r="A149" s="19" t="s">
        <v>108</v>
      </c>
      <c r="B149" s="20"/>
      <c r="C149" s="143"/>
      <c r="D149" s="173">
        <v>200</v>
      </c>
      <c r="E149" s="53"/>
      <c r="F149" s="16">
        <f t="shared" si="2"/>
        <v>200</v>
      </c>
      <c r="G149" s="72"/>
      <c r="H149" s="126"/>
    </row>
    <row r="150" spans="1:8" ht="34.5">
      <c r="A150" s="104" t="s">
        <v>130</v>
      </c>
      <c r="B150" s="31"/>
      <c r="C150" s="143"/>
      <c r="D150" s="184">
        <v>1000</v>
      </c>
      <c r="E150" s="60"/>
      <c r="F150" s="16">
        <f t="shared" si="2"/>
        <v>1000</v>
      </c>
      <c r="G150" s="72"/>
      <c r="H150" s="126"/>
    </row>
    <row r="151" spans="1:8" ht="17.25">
      <c r="A151" s="105" t="s">
        <v>131</v>
      </c>
      <c r="B151" s="33"/>
      <c r="C151" s="162"/>
      <c r="D151" s="185">
        <v>1000</v>
      </c>
      <c r="E151" s="61"/>
      <c r="F151" s="16">
        <f t="shared" si="2"/>
        <v>1000</v>
      </c>
      <c r="G151" s="84"/>
      <c r="H151" s="133"/>
    </row>
    <row r="152" spans="1:8" ht="17.25">
      <c r="A152" s="32"/>
      <c r="B152" s="31"/>
      <c r="C152" s="143"/>
      <c r="D152" s="186"/>
      <c r="E152" s="60"/>
      <c r="F152" s="16"/>
      <c r="G152" s="72"/>
      <c r="H152" s="126"/>
    </row>
    <row r="153" spans="1:8" ht="17.25">
      <c r="A153" s="34" t="s">
        <v>109</v>
      </c>
      <c r="B153" s="16">
        <v>-2097.6500000000015</v>
      </c>
      <c r="C153" s="163">
        <f>SUM(C7+C44+C65+C82+C94+C117+C124+C131)</f>
        <v>-42021.83</v>
      </c>
      <c r="D153" s="187">
        <f>SUM(D7+D44+D65+D82+D94+D117+D124+D131)</f>
        <v>49242</v>
      </c>
      <c r="E153" s="51">
        <f>SUM(E7+E44+E65+E82+E94+E117+E124+E131)</f>
        <v>-48830.83</v>
      </c>
      <c r="F153" s="16">
        <f t="shared" si="2"/>
        <v>7220.169999999998</v>
      </c>
      <c r="G153" s="70"/>
      <c r="H153" s="124"/>
    </row>
    <row r="154" spans="1:8" ht="17.25">
      <c r="A154" s="34" t="s">
        <v>110</v>
      </c>
      <c r="B154" s="16">
        <v>2196.35</v>
      </c>
      <c r="C154" s="163">
        <f>+C8+C68</f>
        <v>1189.17</v>
      </c>
      <c r="D154" s="187">
        <v>2042</v>
      </c>
      <c r="E154" s="51">
        <f>+E8+E68</f>
        <v>1189.17</v>
      </c>
      <c r="F154" s="16">
        <f t="shared" si="2"/>
        <v>3231.17</v>
      </c>
      <c r="G154" s="70"/>
      <c r="H154" s="124"/>
    </row>
    <row r="155" spans="1:8" ht="17.25">
      <c r="A155" s="34" t="s">
        <v>111</v>
      </c>
      <c r="B155" s="16">
        <v>-4294.000000000002</v>
      </c>
      <c r="C155" s="163">
        <f>+C153-C154</f>
        <v>-43211</v>
      </c>
      <c r="D155" s="187">
        <f>+D153-D154</f>
        <v>47200</v>
      </c>
      <c r="E155" s="51">
        <f>+E153-E154</f>
        <v>-50020</v>
      </c>
      <c r="F155" s="16">
        <f t="shared" si="2"/>
        <v>3989</v>
      </c>
      <c r="G155" s="70"/>
      <c r="H155" s="124"/>
    </row>
    <row r="156" spans="1:8" ht="17.25">
      <c r="A156" s="12"/>
      <c r="B156" s="35"/>
      <c r="C156" s="164"/>
      <c r="D156" s="168"/>
      <c r="E156" s="62"/>
      <c r="F156" s="16">
        <f t="shared" si="2"/>
        <v>0</v>
      </c>
      <c r="G156" s="85"/>
      <c r="H156" s="134"/>
    </row>
    <row r="157" spans="1:8" ht="17.25">
      <c r="A157" s="14"/>
      <c r="B157" s="36"/>
      <c r="C157" s="143"/>
      <c r="D157" s="188"/>
      <c r="E157" s="63"/>
      <c r="F157" s="16">
        <f t="shared" si="2"/>
        <v>0</v>
      </c>
      <c r="G157" s="86"/>
      <c r="H157" s="126"/>
    </row>
    <row r="158" spans="1:8" ht="17.25">
      <c r="A158" s="14" t="s">
        <v>112</v>
      </c>
      <c r="B158" s="37">
        <v>-1345</v>
      </c>
      <c r="C158" s="165">
        <f>C19+C21+C23+C75+C77+C80</f>
        <v>-4105</v>
      </c>
      <c r="D158" s="188">
        <f>D19+D21+D23+D75+D77+D80</f>
        <v>1600</v>
      </c>
      <c r="E158" s="64">
        <f>E19+E21+E23+E75+E77+E80</f>
        <v>-2505</v>
      </c>
      <c r="F158" s="16">
        <f t="shared" si="2"/>
        <v>-2505</v>
      </c>
      <c r="G158" s="87"/>
      <c r="H158" s="135"/>
    </row>
    <row r="159" spans="1:8" ht="17.25">
      <c r="A159" s="14" t="s">
        <v>113</v>
      </c>
      <c r="B159" s="37">
        <v>8231</v>
      </c>
      <c r="C159" s="165">
        <f>C26+C28+C29+C33+C31+C32+C42</f>
        <v>300</v>
      </c>
      <c r="D159" s="189">
        <f>D30+D29+D31+D32+D42</f>
        <v>1200</v>
      </c>
      <c r="E159" s="65">
        <f>E26+E28+E29+E33+E31+E32+E42</f>
        <v>300</v>
      </c>
      <c r="F159" s="16">
        <f t="shared" si="2"/>
        <v>1500</v>
      </c>
      <c r="G159" s="87"/>
      <c r="H159" s="135"/>
    </row>
    <row r="160" spans="1:8" ht="17.25">
      <c r="A160" s="14" t="s">
        <v>114</v>
      </c>
      <c r="B160" s="37">
        <v>-11180.000000000002</v>
      </c>
      <c r="C160" s="165">
        <f>C161-C158-C159</f>
        <v>-39406</v>
      </c>
      <c r="D160" s="188">
        <f>D161-D158-D159</f>
        <v>44400</v>
      </c>
      <c r="E160" s="64">
        <f>E161-E158-E159</f>
        <v>-47815</v>
      </c>
      <c r="F160" s="16">
        <f t="shared" si="2"/>
        <v>4994</v>
      </c>
      <c r="G160" s="87"/>
      <c r="H160" s="135"/>
    </row>
    <row r="161" spans="1:8" ht="17.25">
      <c r="A161" s="38" t="s">
        <v>115</v>
      </c>
      <c r="B161" s="15">
        <v>-4294.000000000002</v>
      </c>
      <c r="C161" s="165">
        <f>C155</f>
        <v>-43211</v>
      </c>
      <c r="D161" s="188">
        <f>D155</f>
        <v>47200</v>
      </c>
      <c r="E161" s="15">
        <f>E155</f>
        <v>-50020</v>
      </c>
      <c r="F161" s="16">
        <f t="shared" si="2"/>
        <v>3989</v>
      </c>
      <c r="G161" s="87"/>
      <c r="H161" s="135"/>
    </row>
    <row r="162" spans="1:8" ht="12.75">
      <c r="A162" s="2"/>
      <c r="B162" s="99"/>
      <c r="C162" s="135"/>
      <c r="D162" s="100"/>
      <c r="E162" s="99"/>
      <c r="F162" s="99"/>
      <c r="G162" s="87"/>
      <c r="H162" s="135"/>
    </row>
    <row r="163" spans="1:8" ht="12.75">
      <c r="A163" s="2"/>
      <c r="B163" s="99"/>
      <c r="C163" s="135"/>
      <c r="D163" s="100"/>
      <c r="E163" s="99"/>
      <c r="F163" s="99"/>
      <c r="G163" s="87"/>
      <c r="H163" s="135"/>
    </row>
    <row r="164" spans="1:8" ht="12.75">
      <c r="A164" s="2"/>
      <c r="B164" s="101"/>
      <c r="C164" s="135"/>
      <c r="D164" s="102"/>
      <c r="E164" s="103"/>
      <c r="F164" s="103"/>
      <c r="G164" s="87"/>
      <c r="H164" s="135"/>
    </row>
    <row r="165" spans="4:6" ht="12.75">
      <c r="D165" s="40"/>
      <c r="E165" s="3"/>
      <c r="F165" s="3"/>
    </row>
    <row r="166" spans="4:6" ht="12.75">
      <c r="D166" s="40"/>
      <c r="E166" s="3"/>
      <c r="F166" s="3"/>
    </row>
    <row r="167" spans="4:6" ht="12.75">
      <c r="D167" s="40"/>
      <c r="E167" s="3"/>
      <c r="F167" s="3"/>
    </row>
    <row r="168" spans="4:6" ht="12.75">
      <c r="D168" s="40"/>
      <c r="E168" s="3"/>
      <c r="F168" s="3"/>
    </row>
    <row r="169" spans="4:6" ht="12.75">
      <c r="D169" s="40"/>
      <c r="E169" s="3"/>
      <c r="F169" s="3"/>
    </row>
    <row r="170" spans="4:6" ht="12.75">
      <c r="D170" s="40"/>
      <c r="E170" s="3"/>
      <c r="F170" s="3"/>
    </row>
    <row r="171" spans="4:6" ht="12.75">
      <c r="D171" s="40"/>
      <c r="E171" s="3"/>
      <c r="F171" s="3"/>
    </row>
    <row r="172" spans="4:6" ht="12.75">
      <c r="D172" s="40"/>
      <c r="E172" s="3"/>
      <c r="F172" s="3"/>
    </row>
    <row r="173" spans="4:6" ht="12.75">
      <c r="D173" s="40"/>
      <c r="E173" s="3"/>
      <c r="F173" s="3"/>
    </row>
    <row r="174" spans="4:6" ht="12.75">
      <c r="D174" s="40"/>
      <c r="E174" s="3"/>
      <c r="F174" s="3"/>
    </row>
    <row r="175" spans="1:8" ht="12.75">
      <c r="A175" s="4"/>
      <c r="B175" s="5"/>
      <c r="C175" s="166"/>
      <c r="D175" s="39"/>
      <c r="E175" s="5"/>
      <c r="F175" s="5"/>
      <c r="G175" s="6"/>
      <c r="H175" s="136"/>
    </row>
    <row r="176" spans="1:8" ht="12.75">
      <c r="A176" s="4"/>
      <c r="B176" s="5"/>
      <c r="C176" s="166"/>
      <c r="D176" s="39"/>
      <c r="E176" s="5"/>
      <c r="F176" s="5"/>
      <c r="G176" s="6"/>
      <c r="H176" s="136"/>
    </row>
    <row r="177" spans="1:8" ht="12.75">
      <c r="A177" s="4"/>
      <c r="B177" s="5"/>
      <c r="C177" s="166"/>
      <c r="D177" s="39"/>
      <c r="E177" s="5"/>
      <c r="F177" s="5"/>
      <c r="G177" s="6"/>
      <c r="H177" s="136"/>
    </row>
    <row r="178" spans="1:8" ht="12.75">
      <c r="A178" s="4"/>
      <c r="B178" s="5"/>
      <c r="C178" s="166"/>
      <c r="D178" s="39"/>
      <c r="E178" s="5"/>
      <c r="F178" s="5"/>
      <c r="G178" s="6"/>
      <c r="H178" s="136"/>
    </row>
    <row r="179" spans="1:8" ht="12.75">
      <c r="A179" s="4"/>
      <c r="B179" s="5"/>
      <c r="C179" s="166"/>
      <c r="D179" s="39"/>
      <c r="E179" s="5"/>
      <c r="F179" s="5"/>
      <c r="G179" s="6"/>
      <c r="H179" s="136"/>
    </row>
    <row r="180" spans="1:8" ht="12.75">
      <c r="A180" s="4"/>
      <c r="B180" s="5"/>
      <c r="C180" s="166"/>
      <c r="D180" s="39"/>
      <c r="E180" s="5"/>
      <c r="F180" s="5"/>
      <c r="G180" s="6"/>
      <c r="H180" s="136"/>
    </row>
    <row r="181" spans="1:8" ht="12.75">
      <c r="A181" s="4"/>
      <c r="B181" s="5"/>
      <c r="C181" s="166"/>
      <c r="D181" s="39"/>
      <c r="E181" s="5"/>
      <c r="F181" s="5"/>
      <c r="G181" s="6"/>
      <c r="H181" s="136"/>
    </row>
    <row r="182" spans="1:8" ht="12.75">
      <c r="A182" s="4"/>
      <c r="B182" s="5"/>
      <c r="C182" s="166"/>
      <c r="D182" s="39"/>
      <c r="E182" s="5"/>
      <c r="F182" s="5"/>
      <c r="G182" s="6"/>
      <c r="H182" s="136"/>
    </row>
    <row r="183" spans="1:8" ht="12.75">
      <c r="A183" s="4"/>
      <c r="B183" s="5"/>
      <c r="C183" s="166"/>
      <c r="D183" s="39"/>
      <c r="E183" s="5"/>
      <c r="F183" s="5"/>
      <c r="G183" s="6"/>
      <c r="H183" s="136"/>
    </row>
    <row r="184" spans="1:8" ht="12.75">
      <c r="A184" s="4"/>
      <c r="B184" s="5"/>
      <c r="C184" s="166"/>
      <c r="D184" s="39"/>
      <c r="E184" s="5"/>
      <c r="F184" s="5"/>
      <c r="G184" s="6"/>
      <c r="H184" s="136"/>
    </row>
    <row r="185" spans="1:8" ht="12.75">
      <c r="A185" s="4"/>
      <c r="B185" s="5"/>
      <c r="C185" s="166"/>
      <c r="D185" s="39"/>
      <c r="E185" s="5"/>
      <c r="F185" s="5"/>
      <c r="G185" s="6"/>
      <c r="H185" s="136"/>
    </row>
    <row r="186" spans="1:8" ht="12.75">
      <c r="A186" s="4"/>
      <c r="B186" s="5"/>
      <c r="C186" s="166"/>
      <c r="D186" s="39"/>
      <c r="E186" s="5"/>
      <c r="F186" s="5"/>
      <c r="G186" s="6"/>
      <c r="H186" s="136"/>
    </row>
    <row r="187" spans="1:8" ht="12.75">
      <c r="A187" s="4"/>
      <c r="B187" s="5"/>
      <c r="C187" s="166"/>
      <c r="D187" s="39"/>
      <c r="E187" s="5"/>
      <c r="F187" s="5"/>
      <c r="G187" s="6"/>
      <c r="H187" s="136"/>
    </row>
    <row r="188" spans="1:8" ht="12.75">
      <c r="A188" s="4"/>
      <c r="B188" s="5"/>
      <c r="C188" s="166"/>
      <c r="D188" s="39"/>
      <c r="E188" s="5"/>
      <c r="F188" s="5"/>
      <c r="G188" s="6"/>
      <c r="H188" s="136"/>
    </row>
    <row r="189" spans="1:8" ht="12.75">
      <c r="A189" s="4"/>
      <c r="B189" s="5"/>
      <c r="C189" s="166"/>
      <c r="D189" s="39"/>
      <c r="E189" s="5"/>
      <c r="F189" s="5"/>
      <c r="G189" s="6"/>
      <c r="H189" s="136"/>
    </row>
    <row r="190" spans="1:8" ht="12.75">
      <c r="A190" s="4"/>
      <c r="B190" s="5"/>
      <c r="C190" s="166"/>
      <c r="D190" s="39"/>
      <c r="E190" s="5"/>
      <c r="F190" s="5"/>
      <c r="G190" s="6"/>
      <c r="H190" s="136"/>
    </row>
    <row r="191" spans="1:8" ht="12.75">
      <c r="A191" s="4"/>
      <c r="B191" s="5"/>
      <c r="C191" s="166"/>
      <c r="D191" s="39"/>
      <c r="E191" s="5"/>
      <c r="F191" s="5"/>
      <c r="G191" s="6"/>
      <c r="H191" s="136"/>
    </row>
    <row r="192" spans="1:8" ht="12.75">
      <c r="A192" s="4"/>
      <c r="B192" s="5"/>
      <c r="C192" s="166"/>
      <c r="D192" s="39"/>
      <c r="E192" s="5"/>
      <c r="F192" s="5"/>
      <c r="G192" s="6"/>
      <c r="H192" s="136"/>
    </row>
    <row r="193" spans="1:8" ht="12.75">
      <c r="A193" s="4"/>
      <c r="B193" s="5"/>
      <c r="C193" s="166"/>
      <c r="D193" s="39"/>
      <c r="E193" s="5"/>
      <c r="F193" s="5"/>
      <c r="G193" s="6"/>
      <c r="H193" s="136"/>
    </row>
    <row r="194" spans="1:8" ht="12.75">
      <c r="A194" s="4"/>
      <c r="B194" s="5"/>
      <c r="C194" s="166"/>
      <c r="D194" s="39"/>
      <c r="E194" s="5"/>
      <c r="F194" s="5"/>
      <c r="G194" s="6"/>
      <c r="H194" s="136"/>
    </row>
    <row r="195" spans="1:8" ht="12.75">
      <c r="A195" s="4"/>
      <c r="B195" s="5"/>
      <c r="C195" s="166"/>
      <c r="D195" s="39"/>
      <c r="E195" s="5"/>
      <c r="F195" s="5"/>
      <c r="G195" s="6"/>
      <c r="H195" s="136"/>
    </row>
    <row r="196" spans="1:8" ht="12.75">
      <c r="A196" s="4"/>
      <c r="B196" s="5"/>
      <c r="C196" s="166"/>
      <c r="D196" s="39"/>
      <c r="E196" s="5"/>
      <c r="F196" s="5"/>
      <c r="G196" s="6"/>
      <c r="H196" s="136"/>
    </row>
  </sheetData>
  <mergeCells count="1">
    <mergeCell ref="A1:F2"/>
  </mergeCells>
  <printOptions/>
  <pageMargins left="0.75" right="0.75" top="0.69" bottom="1" header="0.3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Fahimeh</dc:creator>
  <cp:keywords/>
  <dc:description/>
  <cp:lastModifiedBy>Fahimeh</cp:lastModifiedBy>
  <cp:lastPrinted>2010-11-14T20:44:30Z</cp:lastPrinted>
  <dcterms:created xsi:type="dcterms:W3CDTF">2010-11-14T16:25:18Z</dcterms:created>
  <dcterms:modified xsi:type="dcterms:W3CDTF">2010-11-14T21:32:01Z</dcterms:modified>
  <cp:category/>
  <cp:version/>
  <cp:contentType/>
  <cp:contentStatus/>
</cp:coreProperties>
</file>